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OMITORFP01\Osisko Shares\H&amp;S Env CSR\Sustainable Development\SD Report\2020\"/>
    </mc:Choice>
  </mc:AlternateContent>
  <xr:revisionPtr revIDLastSave="0" documentId="13_ncr:1_{AFE390EB-A9AE-498B-AADF-FB732720264D}" xr6:coauthVersionLast="47" xr6:coauthVersionMax="47" xr10:uidLastSave="{00000000-0000-0000-0000-000000000000}"/>
  <workbookProtection workbookAlgorithmName="SHA-512" workbookHashValue="Ecmo7kZX2JSW1RUMzAnddp9NzqBcqBT8Clks0gtIghnrQCQbq7dZwJVGn+tigMgH2qquvS1lJnPiS61Ge0fQRQ==" workbookSaltValue="oiCm4/jdCtYLuS9bq5jN2Q==" workbookSpinCount="100000" lockStructure="1"/>
  <bookViews>
    <workbookView xWindow="28702" yWindow="-90" windowWidth="28995" windowHeight="15945" tabRatio="770" xr2:uid="{55880AD7-BFC9-46B1-9FA1-CDA25B4165D7}"/>
  </bookViews>
  <sheets>
    <sheet name="Introduction" sheetId="6" r:id="rId1"/>
    <sheet name="Governance - Gouvernance" sheetId="10" r:id="rId2"/>
    <sheet name="Workforce - Effectif" sheetId="1" r:id="rId3"/>
    <sheet name="Health &amp; Safety - Santé &amp; Sécur" sheetId="9" r:id="rId4"/>
    <sheet name="Training - Formation" sheetId="2" r:id="rId5"/>
    <sheet name="Environment - Environnement" sheetId="3" r:id="rId6"/>
    <sheet name="Socio-Economic - Socio-économie" sheetId="5" r:id="rId7"/>
    <sheet name="Exploration" sheetId="12" r:id="rId8"/>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1" i="3" l="1"/>
  <c r="F61" i="1" l="1"/>
  <c r="D61" i="1"/>
  <c r="D14" i="1"/>
  <c r="D122" i="3"/>
  <c r="I44" i="2"/>
  <c r="H44" i="2"/>
  <c r="J36" i="2"/>
  <c r="I36" i="2"/>
  <c r="H36" i="2"/>
  <c r="J28" i="2"/>
  <c r="I28" i="2"/>
  <c r="H28" i="2"/>
  <c r="J16" i="2"/>
  <c r="I16" i="2"/>
  <c r="H16" i="2"/>
  <c r="C29" i="12"/>
  <c r="E76" i="5"/>
  <c r="D76" i="5"/>
  <c r="C64" i="5"/>
  <c r="C25" i="3"/>
  <c r="D25" i="3"/>
  <c r="C16" i="3"/>
  <c r="D16" i="3"/>
  <c r="D44" i="2"/>
  <c r="C44" i="2"/>
  <c r="D36" i="2"/>
  <c r="E36" i="2"/>
  <c r="C36" i="2"/>
  <c r="D28" i="2"/>
  <c r="E28" i="2"/>
  <c r="C28" i="2"/>
  <c r="F16" i="2"/>
  <c r="D91" i="1" l="1"/>
  <c r="D92" i="1"/>
  <c r="D90" i="1"/>
  <c r="D89" i="1"/>
  <c r="E87" i="1" s="1"/>
  <c r="D85" i="1"/>
  <c r="E84" i="1" s="1"/>
  <c r="D81" i="1"/>
  <c r="E79" i="1" s="1"/>
  <c r="F92" i="1"/>
  <c r="F91" i="1"/>
  <c r="F90" i="1"/>
  <c r="F89" i="1"/>
  <c r="G89" i="1" s="1"/>
  <c r="F85" i="1"/>
  <c r="G83" i="1" s="1"/>
  <c r="F81" i="1"/>
  <c r="G79" i="1" s="1"/>
  <c r="D108" i="1"/>
  <c r="F108" i="1"/>
  <c r="D73" i="1"/>
  <c r="E72" i="1" s="1"/>
  <c r="D66" i="1"/>
  <c r="D51" i="1"/>
  <c r="E47" i="1" s="1"/>
  <c r="D37" i="1"/>
  <c r="E33" i="1" s="1"/>
  <c r="D22" i="1"/>
  <c r="D21" i="1"/>
  <c r="D20" i="1"/>
  <c r="E19" i="1" s="1"/>
  <c r="D17" i="1"/>
  <c r="E17" i="1" s="1"/>
  <c r="E14" i="1"/>
  <c r="F93" i="1" l="1"/>
  <c r="G90" i="1" s="1"/>
  <c r="E82" i="1"/>
  <c r="G82" i="1"/>
  <c r="G85" i="1"/>
  <c r="G78" i="1"/>
  <c r="G81" i="1"/>
  <c r="G80" i="1"/>
  <c r="E89" i="1"/>
  <c r="E86" i="1"/>
  <c r="E83" i="1"/>
  <c r="D93" i="1"/>
  <c r="E92" i="1" s="1"/>
  <c r="E78" i="1"/>
  <c r="G86" i="1"/>
  <c r="E81" i="1"/>
  <c r="G87" i="1"/>
  <c r="E80" i="1"/>
  <c r="E88" i="1"/>
  <c r="G88" i="1"/>
  <c r="G84" i="1"/>
  <c r="E85" i="1"/>
  <c r="E90" i="1"/>
  <c r="E18" i="1"/>
  <c r="E71" i="1"/>
  <c r="E73" i="1"/>
  <c r="E62" i="1"/>
  <c r="E66" i="1"/>
  <c r="E64" i="1"/>
  <c r="E63" i="1"/>
  <c r="E61" i="1"/>
  <c r="E60" i="1"/>
  <c r="E65" i="1"/>
  <c r="E51" i="1"/>
  <c r="E50" i="1"/>
  <c r="E49" i="1"/>
  <c r="E46" i="1"/>
  <c r="E48" i="1"/>
  <c r="E37" i="1"/>
  <c r="E36" i="1"/>
  <c r="E35" i="1"/>
  <c r="E32" i="1"/>
  <c r="E12" i="1"/>
  <c r="D23" i="1"/>
  <c r="E34" i="1"/>
  <c r="E20" i="1"/>
  <c r="E15" i="1"/>
  <c r="E16" i="1"/>
  <c r="E13" i="1"/>
  <c r="G93" i="1" l="1"/>
  <c r="G91" i="1"/>
  <c r="G92" i="1"/>
  <c r="E93" i="1"/>
  <c r="E91" i="1"/>
  <c r="E21" i="1"/>
  <c r="E23" i="1"/>
  <c r="E22" i="1"/>
  <c r="C30" i="10" l="1"/>
  <c r="D29" i="10" s="1"/>
  <c r="C23" i="10"/>
  <c r="D22" i="10" s="1"/>
  <c r="D30" i="10" l="1"/>
  <c r="D28" i="10"/>
  <c r="D23" i="10"/>
  <c r="D21" i="10"/>
  <c r="F141" i="3"/>
  <c r="H47" i="3" l="1"/>
  <c r="G76" i="5" l="1"/>
  <c r="F76" i="5"/>
  <c r="E51" i="5" l="1"/>
  <c r="F51" i="5"/>
  <c r="E63" i="5"/>
  <c r="D64" i="5"/>
  <c r="E64" i="5" l="1"/>
  <c r="E16" i="2"/>
  <c r="D16" i="2"/>
  <c r="D29" i="12"/>
  <c r="F66" i="1" l="1"/>
  <c r="G60" i="1" s="1"/>
  <c r="F51" i="1"/>
  <c r="G46" i="1" s="1"/>
  <c r="G50" i="1" l="1"/>
  <c r="G49" i="1"/>
  <c r="G63" i="1"/>
  <c r="G65" i="1"/>
  <c r="G64" i="1"/>
  <c r="G48" i="1"/>
  <c r="G47" i="1"/>
  <c r="G62" i="1"/>
  <c r="G61" i="1"/>
  <c r="F22" i="1"/>
  <c r="F21" i="1"/>
  <c r="F20" i="1"/>
  <c r="F17" i="1"/>
  <c r="F14" i="1"/>
  <c r="G20" i="1" l="1"/>
  <c r="G18" i="1"/>
  <c r="G19" i="1"/>
  <c r="G66" i="1"/>
  <c r="F23" i="1"/>
  <c r="G17" i="1" l="1"/>
  <c r="G15" i="1" l="1"/>
  <c r="G16" i="1"/>
  <c r="E29" i="12" l="1"/>
  <c r="F29" i="12"/>
  <c r="G29" i="12"/>
  <c r="G30" i="10"/>
  <c r="E30" i="10"/>
  <c r="L25" i="3"/>
  <c r="K25" i="3"/>
  <c r="J25" i="3"/>
  <c r="I25" i="3"/>
  <c r="H25" i="3"/>
  <c r="G25" i="3"/>
  <c r="F25" i="3"/>
  <c r="E25" i="3"/>
  <c r="F16" i="3"/>
  <c r="G16" i="3"/>
  <c r="H16" i="3"/>
  <c r="I16" i="3"/>
  <c r="J16" i="3"/>
  <c r="K16" i="3"/>
  <c r="L16" i="3"/>
  <c r="E16" i="3"/>
  <c r="H73" i="1"/>
  <c r="I72" i="1" s="1"/>
  <c r="F73" i="1"/>
  <c r="H37" i="1"/>
  <c r="I33" i="1" s="1"/>
  <c r="F37" i="1"/>
  <c r="H22" i="1"/>
  <c r="J22" i="1"/>
  <c r="L22" i="1"/>
  <c r="H21" i="1"/>
  <c r="J21" i="1"/>
  <c r="L21" i="1"/>
  <c r="L20" i="1"/>
  <c r="J20" i="1"/>
  <c r="H20" i="1"/>
  <c r="L14" i="1"/>
  <c r="J14" i="1"/>
  <c r="H14" i="1"/>
  <c r="G23" i="10"/>
  <c r="H28" i="10" s="1"/>
  <c r="I23" i="10"/>
  <c r="K23" i="10"/>
  <c r="E23" i="10"/>
  <c r="F22" i="10" s="1"/>
  <c r="K13" i="1" l="1"/>
  <c r="K19" i="1"/>
  <c r="M19" i="1"/>
  <c r="I13" i="1"/>
  <c r="M12" i="1"/>
  <c r="I18" i="1"/>
  <c r="G72" i="1"/>
  <c r="G71" i="1"/>
  <c r="G36" i="1"/>
  <c r="G32" i="1"/>
  <c r="G33" i="1"/>
  <c r="G34" i="1"/>
  <c r="G35" i="1"/>
  <c r="I14" i="1"/>
  <c r="H29" i="10"/>
  <c r="H30" i="10" s="1"/>
  <c r="L22" i="10"/>
  <c r="H21" i="10"/>
  <c r="H22" i="10"/>
  <c r="J21" i="10"/>
  <c r="L21" i="10"/>
  <c r="F29" i="10"/>
  <c r="J22" i="10"/>
  <c r="F28" i="10"/>
  <c r="F21" i="10"/>
  <c r="F23" i="10" s="1"/>
  <c r="M20" i="1"/>
  <c r="K14" i="1"/>
  <c r="M14" i="1"/>
  <c r="I71" i="1"/>
  <c r="I73" i="1" s="1"/>
  <c r="K20" i="1"/>
  <c r="I36" i="1"/>
  <c r="I35" i="1"/>
  <c r="I20" i="1"/>
  <c r="I32" i="1"/>
  <c r="G14" i="1"/>
  <c r="I34" i="1"/>
  <c r="G23" i="1"/>
  <c r="H23" i="1"/>
  <c r="L23" i="1"/>
  <c r="M18" i="1"/>
  <c r="J23" i="1"/>
  <c r="M13" i="1"/>
  <c r="K18" i="1"/>
  <c r="K12" i="1"/>
  <c r="I19" i="1"/>
  <c r="I12" i="1"/>
  <c r="G12" i="1"/>
  <c r="G13" i="1"/>
  <c r="G73" i="1" l="1"/>
  <c r="H23" i="10"/>
  <c r="G51" i="1"/>
  <c r="G37" i="1"/>
  <c r="L23" i="10"/>
  <c r="F30" i="10"/>
  <c r="G22" i="1"/>
  <c r="J23" i="10"/>
  <c r="G21" i="1"/>
  <c r="I37" i="1"/>
  <c r="M21" i="1"/>
  <c r="M23" i="1"/>
  <c r="I21" i="1"/>
  <c r="I23" i="1"/>
  <c r="K21" i="1"/>
  <c r="K23" i="1"/>
  <c r="K22" i="1"/>
  <c r="I22" i="1"/>
  <c r="M22" i="1"/>
</calcChain>
</file>

<file path=xl/sharedStrings.xml><?xml version="1.0" encoding="utf-8"?>
<sst xmlns="http://schemas.openxmlformats.org/spreadsheetml/2006/main" count="933" uniqueCount="555">
  <si>
    <t>Windfall</t>
  </si>
  <si>
    <t>Quévillon</t>
  </si>
  <si>
    <t>TOTAL</t>
  </si>
  <si>
    <t>Project / Projet</t>
  </si>
  <si>
    <t>Number of sessions conducted
Nombre de séances effectuées</t>
  </si>
  <si>
    <t>Total number of participants
Nombre total de participants</t>
  </si>
  <si>
    <t>Employees
Employés</t>
  </si>
  <si>
    <t>Contractors
Entrepreneurs</t>
  </si>
  <si>
    <t>Visitors
Visiteurs</t>
  </si>
  <si>
    <t>Percentage of people trained
Pourcentage des personnes formées</t>
  </si>
  <si>
    <t>Total</t>
  </si>
  <si>
    <t>Employees and contractors
Employés et entrepreneurs</t>
  </si>
  <si>
    <t>First aid / Premiers soins</t>
  </si>
  <si>
    <t>Medical aid  / Attention médicale</t>
  </si>
  <si>
    <t>Lost time / Perte de temps</t>
  </si>
  <si>
    <t>Restricted work / Restriction du travail</t>
  </si>
  <si>
    <t>Lost time injury frequency rate 
Taux de fréquence des blessures entraînant une perte de temps</t>
  </si>
  <si>
    <t>Total recordable injury frequency rate
Taux de fréquence total des blessures signalées</t>
  </si>
  <si>
    <t>Table / Tableau : B</t>
  </si>
  <si>
    <t>Notes:</t>
  </si>
  <si>
    <t>(Number of Lost Time Accidents x 200,000 Hours) / Hours Worked</t>
  </si>
  <si>
    <t>Table / Tableau :  A</t>
  </si>
  <si>
    <t>Osisko Mining ESG Data Tables</t>
  </si>
  <si>
    <t xml:space="preserve">For additional information about Osisko Mining's Investor Relations communications, financial filings and investor presentations, visit the Investor section available at osiskomining.com </t>
  </si>
  <si>
    <t xml:space="preserve">All financial figures are quoted in Canadian dollars unless otherwise noted. </t>
  </si>
  <si>
    <t xml:space="preserve">Some figures and percentages may not add up to the total figure or 100 percent due to rounding. </t>
  </si>
  <si>
    <t>Ongoing improvements to our data collection systems, processes and quality can result in restatements of previously reported data.</t>
  </si>
  <si>
    <t xml:space="preserve"> In general, this data does not include data for assets divested or acquired during the year or non-managed joint ventures. </t>
  </si>
  <si>
    <t>Pour plus d'informations sur les communications relatives aux relations avec les investisseurs, les rapports financiers et les présentations aux investisseurs de Minière Osisko, visitez la section destinée aux investisseurs à l'adresse suivante : miniereosisko.com.</t>
  </si>
  <si>
    <t>Tous les chiffres financiers sont en dollars canadiens, sauf indication contraire.</t>
  </si>
  <si>
    <t>Certains chiffres et pourcentages peuvent ne pas correspondre au total ou à 100% en raison de l'arrondissement.</t>
  </si>
  <si>
    <t>En général, ces données n'incluent pas les données relatives aux actifs cédés ou acquis au cours de l'exercice ni aux coentreprises non gérées.</t>
  </si>
  <si>
    <t>Tableaux de données ESG de Minière Osisko</t>
  </si>
  <si>
    <t>Lost Time Injury Frequency Rate (LTIFR) =</t>
  </si>
  <si>
    <t>Cumulative Frequency Rate (CFR) =</t>
  </si>
  <si>
    <t>Total Recordable Injury Frequency Rate (TRIFR) =</t>
  </si>
  <si>
    <t>Table / Tableau : A</t>
  </si>
  <si>
    <t>(Nombre d'accidents entraînant une perte de tems x 200 000 heures) / Heures travaillées</t>
  </si>
  <si>
    <t>Taux de fréquence des blessures entraînant une perte de temps (TFBPT) =</t>
  </si>
  <si>
    <t>Taux de fréquence cumulé (TFC) =</t>
  </si>
  <si>
    <t>H&amp;S Statistics</t>
  </si>
  <si>
    <t>Statistiques SST</t>
  </si>
  <si>
    <t>Workforce Statistics</t>
  </si>
  <si>
    <t>Statistiques sur l'effectif</t>
  </si>
  <si>
    <t>Management
Direction</t>
  </si>
  <si>
    <t>Board Statistics</t>
  </si>
  <si>
    <t>Statistiques sur le conseil d'administration</t>
  </si>
  <si>
    <t>Women / Femmes</t>
  </si>
  <si>
    <t>Men / Hommes</t>
  </si>
  <si>
    <t>Abitibi-Témiscamingue</t>
  </si>
  <si>
    <t>Québec</t>
  </si>
  <si>
    <t>Ontario</t>
  </si>
  <si>
    <t>Table / Tableau : C</t>
  </si>
  <si>
    <t>Temporary / Temporaire</t>
  </si>
  <si>
    <t xml:space="preserve">Permanent / Permanent </t>
  </si>
  <si>
    <t>Table / Tableau : D</t>
  </si>
  <si>
    <t>Table / Tableau : E</t>
  </si>
  <si>
    <t>30-50</t>
  </si>
  <si>
    <t>Environment Statistics</t>
  </si>
  <si>
    <t>Statistiques environnementales</t>
  </si>
  <si>
    <t>Table / Tableau : F</t>
  </si>
  <si>
    <t>General / Général</t>
  </si>
  <si>
    <t>Table / Tableau : G</t>
  </si>
  <si>
    <t>&lt; 20 L</t>
  </si>
  <si>
    <t>20 L &lt;</t>
  </si>
  <si>
    <t>Windfall Lake</t>
  </si>
  <si>
    <t>Urban Barry</t>
  </si>
  <si>
    <t>Quévillon Osborne-Bell</t>
  </si>
  <si>
    <t>Disturbed
Perturbées</t>
  </si>
  <si>
    <t>Remediated
Remise en état</t>
  </si>
  <si>
    <t>-</t>
  </si>
  <si>
    <t>Drill pad are reclaimed in two stages:</t>
  </si>
  <si>
    <t>Les sites de forage sont restaurés en deux étapes :</t>
  </si>
  <si>
    <t>Table / Tableau : H</t>
  </si>
  <si>
    <t>Patrick Anderson</t>
  </si>
  <si>
    <t>Jose Vizquerra Benavides</t>
  </si>
  <si>
    <t>Bernardo Alvarez Calderon</t>
  </si>
  <si>
    <t>Keith McKay</t>
  </si>
  <si>
    <t>Amy Satov</t>
  </si>
  <si>
    <t xml:space="preserve">Notes: </t>
  </si>
  <si>
    <t>Pour plus d'information veuille consulter la notice annuelle disponible sur miniereosisko.com (anglais seulement)</t>
  </si>
  <si>
    <t xml:space="preserve">For more information the Notice of Meeting and Management Information Circular for the Annual Meeting of Shareholders available on osiskomining.com  </t>
  </si>
  <si>
    <t>Pour plus d'information veuille consulter la  Notice of Meeting and Management Information Circular for the Annual Meeting of Shareholders disponible sur miniereosisko.com (anglais seulement)</t>
  </si>
  <si>
    <t>x</t>
  </si>
  <si>
    <t>Keith McKay (Chair)</t>
  </si>
  <si>
    <t xml:space="preserve"> Corporate Goverance and Nomination Committee Member's Attendance
Présence des membre du comité de gouvernance d'entreprise et de nomination</t>
  </si>
  <si>
    <t>Amy Satov (Chair)</t>
  </si>
  <si>
    <t>Bernardo Alvarez Calderon (Chair)</t>
  </si>
  <si>
    <t xml:space="preserve"> Sustainable Development Committee Member's Attendance
Présence des membre du comité de développement durable</t>
  </si>
  <si>
    <t>Anciennement appelé le comité de la santé, de la sécurité, de l'environnement et de la responsabilité sociale de l'entreprise</t>
  </si>
  <si>
    <t>Jose Vizquerra Benavides (Chair)</t>
  </si>
  <si>
    <t xml:space="preserve"> Directors Meeting Attendance 
Présence des administrateurs</t>
  </si>
  <si>
    <t xml:space="preserve"> Audit Committee Member's Attendance
Présence des membre du comité d'audit</t>
  </si>
  <si>
    <t>TSX</t>
  </si>
  <si>
    <t>Nombres correspondans au 31 décembre de l'année applicable</t>
  </si>
  <si>
    <t>Numbers as of December 31 of the applicable year</t>
  </si>
  <si>
    <t>OSK</t>
  </si>
  <si>
    <t>Economic Statistics</t>
  </si>
  <si>
    <t>Statistiques économiques</t>
  </si>
  <si>
    <t>± 257 M</t>
  </si>
  <si>
    <t>± 282 M</t>
  </si>
  <si>
    <t>± 195 M</t>
  </si>
  <si>
    <t>± 790 M</t>
  </si>
  <si>
    <t>± 531 M</t>
  </si>
  <si>
    <t>± 136 M</t>
  </si>
  <si>
    <t>191 M</t>
  </si>
  <si>
    <t>± 117 M</t>
  </si>
  <si>
    <t>± 208 M</t>
  </si>
  <si>
    <t>162 M</t>
  </si>
  <si>
    <t>± 250 M</t>
  </si>
  <si>
    <t>190 M</t>
  </si>
  <si>
    <t>± 315 M</t>
  </si>
  <si>
    <t>± 140 M</t>
  </si>
  <si>
    <t>± 705 M</t>
  </si>
  <si>
    <t>± 395 M</t>
  </si>
  <si>
    <t>Table / Tableau :  B</t>
  </si>
  <si>
    <t xml:space="preserve">For more information consult Annual Information Forms available on osiskomining.com  </t>
  </si>
  <si>
    <t>Shares outstanding / Actions en circulation</t>
  </si>
  <si>
    <t>Fully diluted shares / Actions diluées</t>
  </si>
  <si>
    <t>Fully diluted cash / Encaisse diluée</t>
  </si>
  <si>
    <t>Market capitalization / Capitalisation boursière</t>
  </si>
  <si>
    <t>Debt / Dette</t>
  </si>
  <si>
    <t>Equity / Capitaux propres</t>
  </si>
  <si>
    <t>Net revenues / Revenus nets</t>
  </si>
  <si>
    <t>Cash and investment / Encaisse et investissements</t>
  </si>
  <si>
    <t>Exploration Activities Statistics</t>
  </si>
  <si>
    <t>Statistiques sur les activités d'exploration</t>
  </si>
  <si>
    <t>12 400 ha</t>
  </si>
  <si>
    <t>179 870 m</t>
  </si>
  <si>
    <t>386 596 m</t>
  </si>
  <si>
    <t>106 000 m</t>
  </si>
  <si>
    <t>2 330 m</t>
  </si>
  <si>
    <t>$ 92 M</t>
  </si>
  <si>
    <t>$ 104 M</t>
  </si>
  <si>
    <t>$ 22 M</t>
  </si>
  <si>
    <t xml:space="preserve">Mining claims / Claims miniers </t>
  </si>
  <si>
    <t>Total drilled / Forage total</t>
  </si>
  <si>
    <t>Total exploration ramp advancement
Avancement de la rampe d'exploration</t>
  </si>
  <si>
    <t>Spent / Dépenses</t>
  </si>
  <si>
    <t>Table / Tableau :  C</t>
  </si>
  <si>
    <t>Location / Emplacement</t>
  </si>
  <si>
    <t>Status / Statut</t>
  </si>
  <si>
    <t>Urban Duke</t>
  </si>
  <si>
    <t xml:space="preserve">For more information consult Management's Discussion and Analysis available on osiskomining.com  </t>
  </si>
  <si>
    <t>Pour plus d'informations, consultez le Management's Discussion and Analysis disponibles sur miniereosisko.com (anglais seulement)</t>
  </si>
  <si>
    <t>En 2019, Minière Osisko a transféré des actifs à Minière O3  : gisement Marban, gisement Garrison, certaines autres propriétés d'exploration et droits d'acquisition et un portefeuille de titres négociables sélectionnés.</t>
  </si>
  <si>
    <t>In 2019 Osisko Mining transferred assets to O3 Mining: Marban deposit, Garrison deposit, certain other exploration properties and earn-in rights and a portfolio of selected marketable securities.</t>
  </si>
  <si>
    <t>Garrison</t>
  </si>
  <si>
    <t>Kan</t>
  </si>
  <si>
    <t>In 2018, Osisko Mining acquired the Quévillon Osborne-Bell project.</t>
  </si>
  <si>
    <t>En 2018, Minière Osisko a acquis le projet Quévillon Osborne-Bell.</t>
  </si>
  <si>
    <t>10 M</t>
  </si>
  <si>
    <t xml:space="preserve"> Training Statistics</t>
  </si>
  <si>
    <t>Statistiques sur la formation</t>
  </si>
  <si>
    <t>H&amp;S Inspections / Inspections SST</t>
  </si>
  <si>
    <t>+ 400</t>
  </si>
  <si>
    <t>6</t>
  </si>
  <si>
    <t>+ 250</t>
  </si>
  <si>
    <t>Internal inspections (surface and underground)
Inspections à l'interne (surface et sous terre)</t>
  </si>
  <si>
    <t>External inspections (CNESST)
Inspections externes (CNESST)</t>
  </si>
  <si>
    <t>+ 406</t>
  </si>
  <si>
    <t>3</t>
  </si>
  <si>
    <t>+ 253</t>
  </si>
  <si>
    <t>Activity / Activité</t>
  </si>
  <si>
    <t>Surface water
Eau de surface</t>
  </si>
  <si>
    <t>Exploration ramp
Rampe d'exploration</t>
  </si>
  <si>
    <t>Exploration Camp
Camp d'exploration</t>
  </si>
  <si>
    <t>Exploration Drilling
Forage d'exploration</t>
  </si>
  <si>
    <t>Coreshack
Carothèque</t>
  </si>
  <si>
    <t>Natural settlement
Déposition naturelle</t>
  </si>
  <si>
    <t>Suspended solids removal system
Système d'élimination des solides en suspension</t>
  </si>
  <si>
    <t>Description / Description</t>
  </si>
  <si>
    <t>Composter on site / Composteur sur le site</t>
  </si>
  <si>
    <t>Recycling / Recyclage</t>
  </si>
  <si>
    <t>External inspections (MELCC and ECCC)
Inspections externes (MELCC et ECCC)</t>
  </si>
  <si>
    <t>Year / Année</t>
  </si>
  <si>
    <t>Owner / Propriétaire</t>
  </si>
  <si>
    <t>Noront</t>
  </si>
  <si>
    <t>Eagle Hill</t>
  </si>
  <si>
    <t>Initial Plan / Plan initial</t>
  </si>
  <si>
    <t>Osisko Mining</t>
  </si>
  <si>
    <t>5-year Update / Mise à jour 5 ans</t>
  </si>
  <si>
    <t>Addendum major change / Addendum changements majeurs</t>
  </si>
  <si>
    <t>Major change in 2018: lined sotckpile expansion</t>
  </si>
  <si>
    <t>Changement majeur en 2018 : agrandissement de la halde imperméabilisée</t>
  </si>
  <si>
    <t>Municipal
Municipal</t>
  </si>
  <si>
    <t>± 428 M</t>
  </si>
  <si>
    <t>0.4 M</t>
  </si>
  <si>
    <t>6 M</t>
  </si>
  <si>
    <t>1.3 M</t>
  </si>
  <si>
    <t xml:space="preserve">Employee taxes / Impôts des employés </t>
  </si>
  <si>
    <t>Payments to government / Paiement au gouvernement</t>
  </si>
  <si>
    <t>1.59 M</t>
  </si>
  <si>
    <t>1.5 M</t>
  </si>
  <si>
    <t xml:space="preserve">3.3 K </t>
  </si>
  <si>
    <t>23 M</t>
  </si>
  <si>
    <t>21 M</t>
  </si>
  <si>
    <t>113 M</t>
  </si>
  <si>
    <t>13.8 M</t>
  </si>
  <si>
    <t>121 M</t>
  </si>
  <si>
    <t>11 M</t>
  </si>
  <si>
    <t>Purchases in Quebec and Ontario / Achats au Québec et en Ontario</t>
  </si>
  <si>
    <t>Contracts and purchases from aboriginal businesses /
Contrats  et achats auprès d'entreprises autochtones</t>
  </si>
  <si>
    <t>No of meetings
Nbre de rencontres</t>
  </si>
  <si>
    <t>No of letters
Nbre de lettres</t>
  </si>
  <si>
    <t>Community
Communauté</t>
  </si>
  <si>
    <t>Category / Catégorie</t>
  </si>
  <si>
    <t>Formerly   called   the Health,   Safety,   Environment  and Corporate Social Responsibility Committee</t>
  </si>
  <si>
    <t>Numbers as of December 31 of the applicable year.</t>
  </si>
  <si>
    <t xml:space="preserve">Cost reassessment between 2012 and 2017 (ownership change)
</t>
  </si>
  <si>
    <t>Ré-évaluation des coût entre 2012 et 2017 (changement de propriétaire)</t>
  </si>
  <si>
    <t xml:space="preserve">General notes / Notes générales: </t>
  </si>
  <si>
    <t>Genetal notes / Notes générales:</t>
  </si>
  <si>
    <t>Table / Tableau : I</t>
  </si>
  <si>
    <t>Table / Tableau : K</t>
  </si>
  <si>
    <t>Before 2016</t>
  </si>
  <si>
    <t>1,000 tonnes were used underground as a running surface
1 000 tonnes ont été utilisées sous terre comme surface de roulement</t>
  </si>
  <si>
    <t>Tonnes</t>
  </si>
  <si>
    <t>5,000 tonnes were used underground as a running surface and 20,519 tonnes were used for construction of the lined stockpile extension
5 000 tonnes ont été utilisées sous terre comme surface de roulement et 20 519 tonnes ont été utilisées pour la construction de l'agrandissement de la halde imperméabilisée</t>
  </si>
  <si>
    <t>Exploration ramp remediation
Remise en état de la rampe d'exploration</t>
  </si>
  <si>
    <t>Exploration ramp extension to Lynx Zone  achieved, collect bulk sample
Extension de la rampe d'exploration vers la zone Lynx réalisée, collecte de l'échantillon en vrac</t>
  </si>
  <si>
    <t>Supervisors
Superviseurs</t>
  </si>
  <si>
    <t>Others
Autres</t>
  </si>
  <si>
    <t>Note:</t>
  </si>
  <si>
    <t>We modified the employee classification in 2019 (add supervisor category).</t>
  </si>
  <si>
    <t>Nous avons modifié la classification des employés en 2019 (ajout de la catégorie superviseurs).</t>
  </si>
  <si>
    <t>NA</t>
  </si>
  <si>
    <t>En 2019, Minière Osisko a transféré des actifs à Minière O3 : gisement Marban, gisement Garrison, certaines autres propriétés d'exploration et droits d'acquisition et un portefeuille de titres négociables sélectionnés.</t>
  </si>
  <si>
    <t>2</t>
  </si>
  <si>
    <t>+ 427</t>
  </si>
  <si>
    <t>Environmental non compliance and fines  / 
Non conformités et amendes environnementales</t>
  </si>
  <si>
    <t>Table / Tableau : J</t>
  </si>
  <si>
    <t>Fines /
Amendes</t>
  </si>
  <si>
    <t>0</t>
  </si>
  <si>
    <t>Construction of the lined stockpile extension, exploration ramp extension to Zone 27 achieved, began to collect bulk sample
Construction de l'agrandissement de la halde imperméabilisée, extension de la rampe d'exploration vers la zone 27 réalisée, début de la collecte de l'échantillon en vrac</t>
  </si>
  <si>
    <t>Table / Tableau : L</t>
  </si>
  <si>
    <t>Category
Catégorie</t>
  </si>
  <si>
    <t>Fuel Type
Type de carburant</t>
  </si>
  <si>
    <t>Propane / Propane</t>
  </si>
  <si>
    <t>Gasoline / Essence</t>
  </si>
  <si>
    <r>
      <t>CO</t>
    </r>
    <r>
      <rPr>
        <vertAlign val="subscript"/>
        <sz val="11"/>
        <color theme="1"/>
        <rFont val="Calibri"/>
        <family val="2"/>
        <scheme val="minor"/>
      </rPr>
      <t>2</t>
    </r>
    <r>
      <rPr>
        <sz val="11"/>
        <color theme="1"/>
        <rFont val="Calibri"/>
        <family val="2"/>
        <scheme val="minor"/>
      </rPr>
      <t xml:space="preserve"> (Carbon Dioxide)
CO</t>
    </r>
    <r>
      <rPr>
        <vertAlign val="subscript"/>
        <sz val="11"/>
        <color theme="1"/>
        <rFont val="Calibri"/>
        <family val="2"/>
        <scheme val="minor"/>
      </rPr>
      <t>2</t>
    </r>
    <r>
      <rPr>
        <sz val="11"/>
        <color theme="1"/>
        <rFont val="Calibri"/>
        <family val="2"/>
        <scheme val="minor"/>
      </rPr>
      <t xml:space="preserve"> (Dioxyde de carbone)</t>
    </r>
  </si>
  <si>
    <r>
      <t>CH</t>
    </r>
    <r>
      <rPr>
        <vertAlign val="subscript"/>
        <sz val="11"/>
        <color theme="1"/>
        <rFont val="Calibri"/>
        <family val="2"/>
        <scheme val="minor"/>
      </rPr>
      <t>4</t>
    </r>
    <r>
      <rPr>
        <sz val="11"/>
        <color theme="1"/>
        <rFont val="Calibri"/>
        <family val="2"/>
        <scheme val="minor"/>
      </rPr>
      <t xml:space="preserve"> (Methane)
CH</t>
    </r>
    <r>
      <rPr>
        <vertAlign val="subscript"/>
        <sz val="11"/>
        <color theme="1"/>
        <rFont val="Calibri"/>
        <family val="2"/>
        <scheme val="minor"/>
      </rPr>
      <t>4</t>
    </r>
    <r>
      <rPr>
        <sz val="11"/>
        <color theme="1"/>
        <rFont val="Calibri"/>
        <family val="2"/>
        <scheme val="minor"/>
      </rPr>
      <t xml:space="preserve"> (Méthane)</t>
    </r>
  </si>
  <si>
    <r>
      <t>N</t>
    </r>
    <r>
      <rPr>
        <vertAlign val="subscript"/>
        <sz val="11"/>
        <color theme="1"/>
        <rFont val="Calibri"/>
        <family val="2"/>
        <scheme val="minor"/>
      </rPr>
      <t>2</t>
    </r>
    <r>
      <rPr>
        <sz val="11"/>
        <color theme="1"/>
        <rFont val="Calibri"/>
        <family val="2"/>
        <scheme val="minor"/>
      </rPr>
      <t>O(Nitrous Oxides)
N</t>
    </r>
    <r>
      <rPr>
        <vertAlign val="subscript"/>
        <sz val="11"/>
        <color theme="1"/>
        <rFont val="Calibri"/>
        <family val="2"/>
        <scheme val="minor"/>
      </rPr>
      <t>2</t>
    </r>
    <r>
      <rPr>
        <sz val="11"/>
        <color theme="1"/>
        <rFont val="Calibri"/>
        <family val="2"/>
        <scheme val="minor"/>
      </rPr>
      <t>O(Oxydes nitreux)</t>
    </r>
  </si>
  <si>
    <t>GHG releases from the project are estimated under the Environment and Climate Change Canada (ECCC) GHG Emission Reporting Program (GHGRP). The GHG emissions consist of process-related emissions and on-site stationary and mobile fuel combustion sources.</t>
  </si>
  <si>
    <t>Les émissions GES du projet sont estimés dans le cadre du Programme de déclaration des émissions de gaz à effet de serre (PDGES) d'Environnement et Changement climatique Canada (ECCC). Les émissions de GES se composent des émissions liées au procédé et aux sources stationnaires et mobiles de combustion de carburant sur le site.</t>
  </si>
  <si>
    <t>Intern / Stagiaire</t>
  </si>
  <si>
    <t>First Nations / Premières Nations</t>
  </si>
  <si>
    <t>Exploration / Exploration</t>
  </si>
  <si>
    <t>Mining / Mine</t>
  </si>
  <si>
    <t>Logistics / Logistique</t>
  </si>
  <si>
    <t>Working hours /  Heures travaillées</t>
  </si>
  <si>
    <t>+ 425</t>
  </si>
  <si>
    <t>1</t>
  </si>
  <si>
    <r>
      <t>Surface (m</t>
    </r>
    <r>
      <rPr>
        <b/>
        <vertAlign val="superscript"/>
        <sz val="11"/>
        <color theme="1"/>
        <rFont val="Calibri"/>
        <family val="2"/>
        <scheme val="minor"/>
      </rPr>
      <t>2</t>
    </r>
    <r>
      <rPr>
        <b/>
        <sz val="11"/>
        <color theme="1"/>
        <rFont val="Calibri"/>
        <family val="2"/>
        <scheme val="minor"/>
      </rPr>
      <t>)</t>
    </r>
  </si>
  <si>
    <t>Daily / 
Journalier</t>
  </si>
  <si>
    <t>Windfall and 
Urban-Barry</t>
  </si>
  <si>
    <t>Disposal / Disposition</t>
  </si>
  <si>
    <t>Spills / 
Déversements</t>
  </si>
  <si>
    <t>Environmental Inspections / 
Inspections Environnementales</t>
  </si>
  <si>
    <t>Closing Plan submit to Québec goverment 
Plan de fermeture soumis au gouvernement du Québec</t>
  </si>
  <si>
    <t>Comments / Commentaires</t>
  </si>
  <si>
    <t>Source / Source</t>
  </si>
  <si>
    <t>Treatment units /
Unités de traitement</t>
  </si>
  <si>
    <t>Cardboard (kg) / Carton (kg)</t>
  </si>
  <si>
    <t>Metal (t) / Métal (t)</t>
  </si>
  <si>
    <r>
      <t>Wood (m</t>
    </r>
    <r>
      <rPr>
        <vertAlign val="superscript"/>
        <sz val="11"/>
        <color theme="1"/>
        <rFont val="Calibri"/>
        <family val="2"/>
        <scheme val="minor"/>
      </rPr>
      <t>3</t>
    </r>
    <r>
      <rPr>
        <sz val="11"/>
        <color theme="1"/>
        <rFont val="Calibri"/>
        <family val="2"/>
        <scheme val="minor"/>
      </rPr>
      <t>) / Bois (m</t>
    </r>
    <r>
      <rPr>
        <vertAlign val="superscript"/>
        <sz val="11"/>
        <color theme="1"/>
        <rFont val="Calibri"/>
        <family val="2"/>
        <scheme val="minor"/>
      </rPr>
      <t>3</t>
    </r>
    <r>
      <rPr>
        <sz val="11"/>
        <color theme="1"/>
        <rFont val="Calibri"/>
        <family val="2"/>
        <scheme val="minor"/>
      </rPr>
      <t>)</t>
    </r>
  </si>
  <si>
    <r>
      <t>Other (m</t>
    </r>
    <r>
      <rPr>
        <vertAlign val="superscript"/>
        <sz val="11"/>
        <color theme="1"/>
        <rFont val="Calibri"/>
        <family val="2"/>
        <scheme val="minor"/>
      </rPr>
      <t>3</t>
    </r>
    <r>
      <rPr>
        <sz val="11"/>
        <color theme="1"/>
        <rFont val="Calibri"/>
        <family val="2"/>
        <scheme val="minor"/>
      </rPr>
      <t>)/ Autre (m</t>
    </r>
    <r>
      <rPr>
        <vertAlign val="superscript"/>
        <sz val="11"/>
        <color theme="1"/>
        <rFont val="Calibri"/>
        <family val="2"/>
        <scheme val="minor"/>
      </rPr>
      <t>3</t>
    </r>
    <r>
      <rPr>
        <sz val="11"/>
        <color theme="1"/>
        <rFont val="Calibri"/>
        <family val="2"/>
        <scheme val="minor"/>
      </rPr>
      <t>)</t>
    </r>
  </si>
  <si>
    <t>Non compliance / 
Non-conformité</t>
  </si>
  <si>
    <t>± 290 M</t>
  </si>
  <si>
    <t>± 312 M</t>
  </si>
  <si>
    <t>± 216 M</t>
  </si>
  <si>
    <t>± 1,175 M</t>
  </si>
  <si>
    <t>± 609 M</t>
  </si>
  <si>
    <t>± 138 M</t>
  </si>
  <si>
    <t>111 M</t>
  </si>
  <si>
    <t>12.4 M</t>
  </si>
  <si>
    <t>11.5 M</t>
  </si>
  <si>
    <t>40 M</t>
  </si>
  <si>
    <t>4 626 m</t>
  </si>
  <si>
    <t xml:space="preserve">298 196 m </t>
  </si>
  <si>
    <r>
      <t xml:space="preserve">421 800 </t>
    </r>
    <r>
      <rPr>
        <vertAlign val="superscript"/>
        <sz val="11"/>
        <color theme="1"/>
        <rFont val="Calibri"/>
        <family val="2"/>
        <scheme val="minor"/>
      </rPr>
      <t>(1)</t>
    </r>
  </si>
  <si>
    <r>
      <t xml:space="preserve">204 952 </t>
    </r>
    <r>
      <rPr>
        <vertAlign val="superscript"/>
        <sz val="11"/>
        <color theme="1"/>
        <rFont val="Calibri"/>
        <family val="2"/>
        <scheme val="minor"/>
      </rPr>
      <t>(2)</t>
    </r>
  </si>
  <si>
    <r>
      <t xml:space="preserve">13 793 </t>
    </r>
    <r>
      <rPr>
        <vertAlign val="superscript"/>
        <sz val="11"/>
        <color theme="1"/>
        <rFont val="Calibri"/>
        <family val="2"/>
        <scheme val="minor"/>
      </rPr>
      <t>(2)</t>
    </r>
  </si>
  <si>
    <r>
      <t xml:space="preserve">19 000 </t>
    </r>
    <r>
      <rPr>
        <vertAlign val="superscript"/>
        <sz val="11"/>
        <color theme="1"/>
        <rFont val="Calibri"/>
        <family val="2"/>
        <scheme val="minor"/>
      </rPr>
      <t>(1)</t>
    </r>
  </si>
  <si>
    <r>
      <t xml:space="preserve">21 500 </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</si>
  <si>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Estimated / Estimé</t>
    </r>
  </si>
  <si>
    <r>
      <rPr>
        <vertAlign val="superscript"/>
        <sz val="11"/>
        <color theme="1"/>
        <rFont val="Calibri"/>
        <family val="2"/>
        <scheme val="minor"/>
      </rPr>
      <t>(2)</t>
    </r>
    <r>
      <rPr>
        <sz val="11"/>
        <color theme="1"/>
        <rFont val="Calibri"/>
        <family val="2"/>
        <scheme val="minor"/>
      </rPr>
      <t xml:space="preserve"> Measured / Mesuré</t>
    </r>
  </si>
  <si>
    <r>
      <rPr>
        <vertAlign val="superscript"/>
        <sz val="11"/>
        <color theme="1"/>
        <rFont val="Calibri"/>
        <family val="2"/>
        <scheme val="minor"/>
      </rPr>
      <t>(3)</t>
    </r>
    <r>
      <rPr>
        <sz val="11"/>
        <color theme="1"/>
        <rFont val="Calibri"/>
        <family val="2"/>
        <scheme val="minor"/>
      </rPr>
      <t xml:space="preserve"> Calculated / Calculé</t>
    </r>
  </si>
  <si>
    <t>Board by gender / 
Conseil d'administration par genre</t>
  </si>
  <si>
    <t>Board Independency / 
Indépendance du conseil d'administration</t>
  </si>
  <si>
    <t>Exploration and related activities spending / 
Dépenses en exploration et autres activités connexes</t>
  </si>
  <si>
    <t>Windfall Lake &amp; Urban Barry</t>
  </si>
  <si>
    <t>Meetings, presentation and information letters  / 
Rencontres, présentations et lettres d'information</t>
  </si>
  <si>
    <t>Sponsorship and donation / 
Commandites et dons</t>
  </si>
  <si>
    <t>Local Spending / 
Dépenses locales</t>
  </si>
  <si>
    <t xml:space="preserve">Spending / 
Dépenses </t>
  </si>
  <si>
    <t>General / 
Générale</t>
  </si>
  <si>
    <t>Corporate Level / Niveau Corporatif</t>
  </si>
  <si>
    <t xml:space="preserve">First Nation </t>
  </si>
  <si>
    <t>Other</t>
  </si>
  <si>
    <t>Project
Projet</t>
  </si>
  <si>
    <t>Number participating in performance review
Nombre participant dans la révision de performance</t>
  </si>
  <si>
    <t>% participating in performance review
% participant dans la révision de performance</t>
  </si>
  <si>
    <t>Cumulative frequency rate
Taux de fréquence cumulé</t>
  </si>
  <si>
    <t>General and administration expenses (including salaries, benefits and severance) /
Frais généraux et administratifs (incluant les salaires, les avantages sociaux et les primes de séparation)</t>
  </si>
  <si>
    <t>Diesel (clear) / Diésel (clair)</t>
  </si>
  <si>
    <t>Jet -A</t>
  </si>
  <si>
    <t>Diesel (coloured)/ Diésel (coloré)</t>
  </si>
  <si>
    <t>Authorized landfill / Site d'enfouissement autorisé</t>
  </si>
  <si>
    <t>Authorized site / Site autorisé</t>
  </si>
  <si>
    <t>Effluent Treatment System
Système de traitement de l'effluent</t>
  </si>
  <si>
    <t>Septic Systems
Systèmes septiques</t>
  </si>
  <si>
    <r>
      <t>Areas Disturbed &amp; Remediated (1</t>
    </r>
    <r>
      <rPr>
        <b/>
        <vertAlign val="superscript"/>
        <sz val="11"/>
        <color theme="1"/>
        <rFont val="Calibri"/>
        <family val="2"/>
        <scheme val="minor"/>
      </rPr>
      <t>st</t>
    </r>
    <r>
      <rPr>
        <b/>
        <sz val="11"/>
        <color theme="1"/>
        <rFont val="Calibri"/>
        <family val="2"/>
        <scheme val="minor"/>
      </rPr>
      <t xml:space="preserve"> Stage) - Drill Pads (m</t>
    </r>
    <r>
      <rPr>
        <b/>
        <vertAlign val="superscript"/>
        <sz val="11"/>
        <color theme="1"/>
        <rFont val="Calibri"/>
        <family val="2"/>
        <scheme val="minor"/>
      </rPr>
      <t>2</t>
    </r>
    <r>
      <rPr>
        <b/>
        <sz val="11"/>
        <color theme="1"/>
        <rFont val="Calibri"/>
        <family val="2"/>
        <scheme val="minor"/>
      </rPr>
      <t>) / 
Superficies perturbées et remises en état (1</t>
    </r>
    <r>
      <rPr>
        <b/>
        <vertAlign val="superscript"/>
        <sz val="11"/>
        <color theme="1"/>
        <rFont val="Calibri"/>
        <family val="2"/>
        <scheme val="minor"/>
      </rPr>
      <t>ere</t>
    </r>
    <r>
      <rPr>
        <b/>
        <sz val="11"/>
        <color theme="1"/>
        <rFont val="Calibri"/>
        <family val="2"/>
        <scheme val="minor"/>
      </rPr>
      <t xml:space="preserve"> étape) - Sites de forage (m</t>
    </r>
    <r>
      <rPr>
        <b/>
        <vertAlign val="superscript"/>
        <sz val="11"/>
        <color theme="1"/>
        <rFont val="Calibri"/>
        <family val="2"/>
        <scheme val="minor"/>
      </rPr>
      <t>2</t>
    </r>
    <r>
      <rPr>
        <b/>
        <sz val="11"/>
        <color theme="1"/>
        <rFont val="Calibri"/>
        <family val="2"/>
        <scheme val="minor"/>
      </rPr>
      <t xml:space="preserve">) </t>
    </r>
  </si>
  <si>
    <t>Financial Assurance
Assurance financière</t>
  </si>
  <si>
    <r>
      <t xml:space="preserve">17 534 </t>
    </r>
    <r>
      <rPr>
        <vertAlign val="superscript"/>
        <sz val="11"/>
        <color theme="1"/>
        <rFont val="Calibri"/>
        <family val="2"/>
        <scheme val="minor"/>
      </rPr>
      <t>(3)</t>
    </r>
  </si>
  <si>
    <t>Management /  Direction</t>
  </si>
  <si>
    <t>Administration / Administration</t>
  </si>
  <si>
    <t>7,000 tonnes were used underground as a running surface
7 000 tonnes ont été utilisées sous terre comme surface de roulement</t>
  </si>
  <si>
    <t xml:space="preserve">Windfall </t>
  </si>
  <si>
    <t>100 % owned / 
Détenteur à 100 %</t>
  </si>
  <si>
    <t>&lt;30</t>
  </si>
  <si>
    <t>50 &lt;</t>
  </si>
  <si>
    <t>Windfall Project / Projet Lac Windfall</t>
  </si>
  <si>
    <t xml:space="preserve"> Windfall Project Closure Plan and Financial Assurance  /
 Plan de fermeture et assurance financière du Projet Windfall </t>
  </si>
  <si>
    <t xml:space="preserve"> Windfall Unlined Waste Rock Stockpile  / 
Halde à stériles non imperméabilisée Windfall</t>
  </si>
  <si>
    <t>1 M</t>
  </si>
  <si>
    <t>Groundwater infiltration
Infiltration eau souterraine</t>
  </si>
  <si>
    <t>Runoff stockpile
Ruissellement sur la halde</t>
  </si>
  <si>
    <t>Food waste (kg) / Déchets domestiques (kg)</t>
  </si>
  <si>
    <t>Hazardous waste (pickups) / 
Matières dangereuses (prélèvement)</t>
  </si>
  <si>
    <t>Contaminated soil (t) / Sol contaminé (t)</t>
  </si>
  <si>
    <t>Contaminated zeolite / Zéolite contaminée (t)</t>
  </si>
  <si>
    <t>$ 105.6 M</t>
  </si>
  <si>
    <t>Québec - (Other /Autre)</t>
  </si>
  <si>
    <t>Women  / Femmes</t>
  </si>
  <si>
    <t>First Nations Workers (Employees and contractors) / 
Travailleurs des Premières Nations (Employés et entrepreneurs)</t>
  </si>
  <si>
    <t xml:space="preserve"> Project Level / Niveau Projet </t>
  </si>
  <si>
    <t xml:space="preserve"> Windfall Lined Waste Rock Stockpile  /
 Halde à stériles  imperméabilisée Windfall</t>
  </si>
  <si>
    <t>7/7</t>
  </si>
  <si>
    <t>Robert Wares</t>
  </si>
  <si>
    <t>5/5</t>
  </si>
  <si>
    <t>4/4</t>
  </si>
  <si>
    <t xml:space="preserve"> Investment Committee Member's Attendance
Présence des membre du comité d'investissement</t>
  </si>
  <si>
    <t>3/3</t>
  </si>
  <si>
    <t>Patrick Anderson (Chair)</t>
  </si>
  <si>
    <t>Les améliorations continues apportées à nos systèmes de collecte de données, à nos processus et à notre qualité peuvent entraîner le retraitdes données précédemment déclarées.</t>
  </si>
  <si>
    <t>Sauf indication contraire, ces données couvrent les questions de durabilité liées aux projets d'exploration significatifs suivants :   Windfall, Urban Barry et Quévillon Osborne-Bell, tous situés au Québec (Canada).</t>
  </si>
  <si>
    <t>1. Remove equipment, garbage and fuel from the drill site. Install flags on drill casings, backfill sumps, level drill pad areas and spread overburden.</t>
  </si>
  <si>
    <t>2. Assess the condition of vegetation and if necessary, seed to promote regrowth.</t>
  </si>
  <si>
    <t>2. Nous évaluons la condition de la végétation et au besoin, ensemençons pour favoriser la repousse.</t>
  </si>
  <si>
    <t>1. Nous  retirons  du  site  de  forage  l’équipement,  les  déchets  et  le  carburant.  Nous  indiquons  l’emplacement  des  tubages,  nous  remblayons les puisards, nous nivelons la surface des sites de forage et nous étendons une couche de mort-terrain.</t>
  </si>
  <si>
    <t>2020 Disclosures</t>
  </si>
  <si>
    <t>Divulgations 2020</t>
  </si>
  <si>
    <t xml:space="preserve">Data presented covers our performance for the 2020 calendar year, which corresponds to our fiscal year. 
</t>
  </si>
  <si>
    <t>Les données présentées couvrent notre performance pour l'année civile 2020, qui correspond à notre exercice financier.</t>
  </si>
  <si>
    <t>Unless noted otherwise, this data covers sustainability matters related to the following significant exploration projects: Windfall, Urban Barry  and Quévillon Osborne-Bell project all located in Quebec (Canada).</t>
  </si>
  <si>
    <t>September 2020: Mr. John Burzynski has been appointed as Chairman of the board of directors and remains in his role as Chief Executive Officer and as a director; Mr. Sean Roosen has stepped down from his role as non-executive Chairman of the board and remains in his role as a director</t>
  </si>
  <si>
    <t>Septembre 2020 : John Burzynski a été nommé président du conseil d’administration et conserve son rôle de chef de la direction et d’administrateur; M. Sean Roosen quitte son poste de président du conseil et reste en poste à titre d’administrateur</t>
  </si>
  <si>
    <t>Andrée St-Germain</t>
  </si>
  <si>
    <t>Cathy Singer</t>
  </si>
  <si>
    <t xml:space="preserve">John Burzynski </t>
  </si>
  <si>
    <t>Sean Roosen</t>
  </si>
  <si>
    <t>Compensation Committee Member's Attendance
Présence des membre du comité de rénumération</t>
  </si>
  <si>
    <t xml:space="preserve"> Directors since
Administrateurs depuis</t>
  </si>
  <si>
    <t>Feburary 2010 / Février 2010</t>
  </si>
  <si>
    <t>August 2012 / Août 2012</t>
  </si>
  <si>
    <t>December 2011 / Décembre 2011</t>
  </si>
  <si>
    <t>April 2014 / Avril 2014</t>
  </si>
  <si>
    <t>August 2015 / Août 2015</t>
  </si>
  <si>
    <t>March 2017 / Mars 2017</t>
  </si>
  <si>
    <t>November 2019 / Novembre 2019</t>
  </si>
  <si>
    <t>March 2020 / Mars 2020</t>
  </si>
  <si>
    <t>May 2020 / May 2020</t>
  </si>
  <si>
    <t>Andrée St-Germain is a director since March 12, 2020 and Cathy Singer since May 29, 2020</t>
  </si>
  <si>
    <t>Andrée St-Germain est administratrice depuis le 12 mars 2020 et Cathy Singer depuis le 29 mai 2020</t>
  </si>
  <si>
    <t>Andrée St-Germain became a director on March 12, 2020</t>
  </si>
  <si>
    <t>Andrée St-Germain est devenue administratrice le 12 mars 2020</t>
  </si>
  <si>
    <t>Women &amp; Gender Queer
Femmes &amp; Genre Queer</t>
  </si>
  <si>
    <t xml:space="preserve">Employees by sector of employment
 Employés par secteur d'emplois </t>
  </si>
  <si>
    <t xml:space="preserve">Employees by place of residence - Windfall  Project
 Employés par lieu de résidence - Projet  Windfall </t>
  </si>
  <si>
    <t>Employees by place of residence
Employés par lieu de résidence</t>
  </si>
  <si>
    <t>Employees by type
Employés par type</t>
  </si>
  <si>
    <t>Employees Turnover (Voluntary)
Taux de roulement des employés (Volontaire)</t>
  </si>
  <si>
    <t>New Hires
 Nouvelles empbauches</t>
  </si>
  <si>
    <t>Employees by age
Employés par âge</t>
  </si>
  <si>
    <t>Employee Training
Formation des employés</t>
  </si>
  <si>
    <r>
      <t>2019
Quantity / Quantité
(m</t>
    </r>
    <r>
      <rPr>
        <b/>
        <vertAlign val="superscript"/>
        <sz val="11"/>
        <color theme="1"/>
        <rFont val="Calibri"/>
        <family val="2"/>
        <scheme val="minor"/>
      </rPr>
      <t>3</t>
    </r>
    <r>
      <rPr>
        <b/>
        <sz val="11"/>
        <color theme="1"/>
        <rFont val="Calibri"/>
        <family val="2"/>
        <scheme val="minor"/>
      </rPr>
      <t>)</t>
    </r>
  </si>
  <si>
    <t>Water Usage - Exploration Activities
Utilisation de l'eau - Activités d'exploration</t>
  </si>
  <si>
    <r>
      <t>2020
Quantity / Quantité
(m</t>
    </r>
    <r>
      <rPr>
        <b/>
        <vertAlign val="superscript"/>
        <sz val="11"/>
        <color theme="1"/>
        <rFont val="Calibri"/>
        <family val="2"/>
        <scheme val="minor"/>
      </rPr>
      <t>3</t>
    </r>
    <r>
      <rPr>
        <b/>
        <sz val="11"/>
        <color theme="1"/>
        <rFont val="Calibri"/>
        <family val="2"/>
        <scheme val="minor"/>
      </rPr>
      <t>)</t>
    </r>
  </si>
  <si>
    <t>Waste Management - Windfall Project
Gestion des matières résiduelles - Projet Windfall</t>
  </si>
  <si>
    <t xml:space="preserve">
2019
Quantity / Quantité</t>
  </si>
  <si>
    <t xml:space="preserve">
2020
Quantity / Quantité</t>
  </si>
  <si>
    <t>2020
Quantity / Quantité</t>
  </si>
  <si>
    <t>2019
Quantity / Quantité</t>
  </si>
  <si>
    <t>Hazardous Waste Management - Windfall Project
Gestion des matières résiduelles dangereuses - Projet Windfall</t>
  </si>
  <si>
    <t>2019
Annual Quantity
Quantité annuelle
(kL)</t>
  </si>
  <si>
    <t>2020
Annual Quantity
Quantité annuelle
(kL)</t>
  </si>
  <si>
    <t xml:space="preserve"> Windfall Fuel Consumption
Consommation de carburant à Windfall</t>
  </si>
  <si>
    <t>2019
t CO2 eq.</t>
  </si>
  <si>
    <t>2020
t CO2 eq.</t>
  </si>
  <si>
    <t xml:space="preserve"> Windfall  Greenhouse Gas Emissions
Émissions de gaz à effet de serre - Windfall</t>
  </si>
  <si>
    <t>Meters Drilled - All Projects (Including Windfall )
Mètres de forage - Tous les projets (Incluant  Windfall)</t>
  </si>
  <si>
    <t>Projects - 2020 / Projets - 2020</t>
  </si>
  <si>
    <t>Activities / Activités</t>
  </si>
  <si>
    <t>Nombres correspondants au 31 décembre de l'année applicable.</t>
  </si>
  <si>
    <t xml:space="preserve">Taux de fréquence total des blessures signalées (TFTBS)  = </t>
  </si>
  <si>
    <t>(Nombre d’heures perdues + Nombre de blessures entraînant une restriction du travail) X 200 000 heures / Heures travaillées</t>
  </si>
  <si>
    <t>(Nombre total des blessures nécessitant une attention médicale + Nombre d'affectations de travail restreint + Nombre d’accidents entraînant une perte de temps) x 200 000 heures / Heures travaillées</t>
  </si>
  <si>
    <t>(Number of Lost Time + Restricted Work Injuries) x 200,000 Hours / Hours Worked</t>
  </si>
  <si>
    <t>(Total Medical Aid Injuries + Restricted Work Assignments + Lost Time Accidents) x 200,000 Hours / Hours Worked</t>
  </si>
  <si>
    <t>Nombres correspondants au 31 décembre de l'année applicable</t>
  </si>
  <si>
    <t>Fatalities / Fatalités</t>
  </si>
  <si>
    <t>Québec (Other regions - Autres régions)</t>
  </si>
  <si>
    <t>In 2019, Osisko Mining transferred assets to O3 Mining: Marban deposit, Garrison deposit, certain other exploration properties and earn-in rights and a portfolio of selected marketable securities.</t>
  </si>
  <si>
    <r>
      <t>Nord-du-Québec</t>
    </r>
    <r>
      <rPr>
        <vertAlign val="superscript"/>
        <sz val="11"/>
        <color theme="1"/>
        <rFont val="Calibri"/>
        <family val="2"/>
        <scheme val="minor"/>
      </rPr>
      <t xml:space="preserve"> (1)</t>
    </r>
  </si>
  <si>
    <t>The First Nation employees living in Nord-du-Québec region are classified as coming from First Nations communities.</t>
  </si>
  <si>
    <t xml:space="preserve">Les employés des Premières Nations vivants dans la région du Nord-du-Québec sont compris dans la catégorie Communautés des Premières Nations. </t>
  </si>
  <si>
    <r>
      <t>Nord-du-Québec</t>
    </r>
    <r>
      <rPr>
        <vertAlign val="superscript"/>
        <sz val="11"/>
        <color theme="1"/>
        <rFont val="Calibri"/>
        <family val="2"/>
        <scheme val="minor"/>
      </rPr>
      <t>(1)</t>
    </r>
  </si>
  <si>
    <t>Total number of employees 
Nombre total d'employés</t>
  </si>
  <si>
    <t>Total number and percentage of employees receiving regular performance 
Nombre total et pourcentage d'employés bénéficiant d'une revue régulière de performances</t>
  </si>
  <si>
    <t>Nous n’avons pas évalué les nouveaux employés (qui étaient à notre emploi depuis moins de trois mois), ni les employés inactifs. La performance de l’équipe de direction a été évaluée par le comité de rémunération.</t>
  </si>
  <si>
    <t>We did not evaluate new employees (working for less than three months), or inactive employees. The performance of the management team was evaluated by the Compensation Committee.</t>
  </si>
  <si>
    <t>Les dépenses en formation sont moindres en 2020 en raison de programmes de subvention spéciaux du Gouvernement du Québec durant la période de COVID-19.</t>
  </si>
  <si>
    <t>Training expenses were less in 2020 due to special grant from Government of Québec during the COVID-19 period.</t>
  </si>
  <si>
    <t>+ 375</t>
  </si>
  <si>
    <t>+ 377</t>
  </si>
  <si>
    <t xml:space="preserve">Total number of participants in site introduction
Nombre total de participants à l'introduction de site </t>
  </si>
  <si>
    <t>Total number of participants in mine rescue training 
Nombre total de participants à la formation de sauveteur minier</t>
  </si>
  <si>
    <t>Total number of participants in fire brigade training
Nombre total de participants à la formation de la brigade d'incendie</t>
  </si>
  <si>
    <t>Total number of participants in first respondant training
Nombre total de participants à la formation des premiers répondants</t>
  </si>
  <si>
    <t xml:space="preserve"> Total Hours of training
Heures de formation total</t>
  </si>
  <si>
    <t>Hours of training (men)
Heures de formation (homme)</t>
  </si>
  <si>
    <t>Hours of training (women)
 Heures de formation (femme)</t>
  </si>
  <si>
    <t xml:space="preserve">Payroll expenses
Dépenses en masse salariale </t>
  </si>
  <si>
    <t>Investment ($)
Investissement ($)</t>
  </si>
  <si>
    <t>Exploration Projects
Projets d'exploration</t>
  </si>
  <si>
    <t>En 2019, Minière Osisko a transféré des actifs à Minière O3 : gisement Marban, gisement Garrison, certaines autres propriétés d'exploration et droits d'acquisition et un portefeuille de titres négociables sélectionnés. Depuis 2020, les statistiques incluent les activités sur les projets Windfall, Quévillon et Urban Barry.</t>
  </si>
  <si>
    <t>In 2019 Osisko Mining transferred assets to O3 Mining: Marban deposit, Garrison deposit, certain other exploration properties and earn-in rights and a portfolio of selected marketable securities. Since 2020, the statistics includes our activities on Windfall, Quévillon and Urban Barry projects.</t>
  </si>
  <si>
    <t>158 200*</t>
  </si>
  <si>
    <t>* Donnée corrigée après la publication du rapport DD 2019.</t>
  </si>
  <si>
    <t>* Data corrected after the 2019 SD report publication.</t>
  </si>
  <si>
    <r>
      <t xml:space="preserve">331 830 </t>
    </r>
    <r>
      <rPr>
        <vertAlign val="superscript"/>
        <sz val="11"/>
        <color theme="1"/>
        <rFont val="Calibri"/>
        <family val="2"/>
        <scheme val="minor"/>
      </rPr>
      <t>(1)</t>
    </r>
  </si>
  <si>
    <r>
      <t xml:space="preserve">336 935 </t>
    </r>
    <r>
      <rPr>
        <vertAlign val="superscript"/>
        <sz val="11"/>
        <color theme="1"/>
        <rFont val="Calibri"/>
        <family val="2"/>
        <scheme val="minor"/>
      </rPr>
      <t>(2)</t>
    </r>
  </si>
  <si>
    <r>
      <t xml:space="preserve">39 909 </t>
    </r>
    <r>
      <rPr>
        <vertAlign val="superscript"/>
        <sz val="11"/>
        <color theme="1"/>
        <rFont val="Calibri"/>
        <family val="2"/>
        <scheme val="minor"/>
      </rPr>
      <t>(3)</t>
    </r>
  </si>
  <si>
    <r>
      <t xml:space="preserve">12 175 </t>
    </r>
    <r>
      <rPr>
        <vertAlign val="superscript"/>
        <sz val="11"/>
        <color theme="1"/>
        <rFont val="Calibri"/>
        <family val="2"/>
        <scheme val="minor"/>
      </rPr>
      <t>(2)</t>
    </r>
  </si>
  <si>
    <r>
      <t xml:space="preserve">15 150 </t>
    </r>
    <r>
      <rPr>
        <vertAlign val="superscript"/>
        <sz val="11"/>
        <color theme="1"/>
        <rFont val="Calibri"/>
        <family val="2"/>
        <scheme val="minor"/>
      </rPr>
      <t>(1)</t>
    </r>
  </si>
  <si>
    <t>Major change in 2020: lined sotckpile expansion and new pond</t>
  </si>
  <si>
    <t>Changement majeur en 2020 : agrandissement de la halde imperméabilisée et nouveau bassin</t>
  </si>
  <si>
    <t>Exploration ramp extension to Triple Lynx and additional characterization work
Extension de la rampe d'exploration vers Triple Lynx et travaux additionnels de caractérisation</t>
  </si>
  <si>
    <t>No inspecttion from ECCC inspection in 2020 due to COVID-19 context.</t>
  </si>
  <si>
    <t>Pas d'inspection de la part de ECCC en 2020 due au contexte de la COVID-19.</t>
  </si>
  <si>
    <t>ECCC (Environnement et Changement climatique Canada - Environment and Climate Change Canada)</t>
  </si>
  <si>
    <t xml:space="preserve">MELCC (Ministère de l’Environnement et de la Lutte contre les changements climatiques du Québec - Quebec ministry of environment and climate change) </t>
  </si>
  <si>
    <t>± 334 M</t>
  </si>
  <si>
    <t>± 385 M</t>
  </si>
  <si>
    <t>± 466 M</t>
  </si>
  <si>
    <t>± 1,237 M</t>
  </si>
  <si>
    <t>± 687 M</t>
  </si>
  <si>
    <t>± 269 M</t>
  </si>
  <si>
    <t>106 M</t>
  </si>
  <si>
    <t>11.3 M</t>
  </si>
  <si>
    <t>35 M</t>
  </si>
  <si>
    <t>281 618 m</t>
  </si>
  <si>
    <t>6 289 m</t>
  </si>
  <si>
    <t>$ 92.7 M</t>
  </si>
  <si>
    <t>8/8</t>
  </si>
  <si>
    <t>7/8</t>
  </si>
  <si>
    <t>Mr. Roosen ceased as a member of the Audit Committee on April 16, 2020 and Ms. St-Germain was appointed a member on such date.</t>
  </si>
  <si>
    <t>M. Roosen a cessé d'être membre du comité d'audit le 16 avril 2020 et Mme St-Germain a été nommée membre à cette date.</t>
  </si>
  <si>
    <t>4/5</t>
  </si>
  <si>
    <t>9/9</t>
  </si>
  <si>
    <t>John Burzynski</t>
  </si>
  <si>
    <t>2/2</t>
  </si>
  <si>
    <t>Mr. Burzynski ceased as a member of the Sustainable Development Committee on May 29, 2020 and Cathy Singer was appointed a member on such date.</t>
  </si>
  <si>
    <t>M. Burzynski a cessé d'être membre du comité de développement durable le 29 mai 2020 et Cathy Singer a été nommée membre à cette date.</t>
  </si>
  <si>
    <t>0/1</t>
  </si>
  <si>
    <t>Cathy Singer became a director on May 29, 2020</t>
  </si>
  <si>
    <t>Cathy Singer est devenue administratrice le 29 mai 2020</t>
  </si>
  <si>
    <r>
      <t xml:space="preserve">100 % owned / 
Détenteur à 100 % </t>
    </r>
    <r>
      <rPr>
        <vertAlign val="superscript"/>
        <sz val="11"/>
        <color theme="1"/>
        <rFont val="Calibri"/>
        <family val="2"/>
        <scheme val="minor"/>
      </rPr>
      <t>(1)(2)</t>
    </r>
  </si>
  <si>
    <r>
      <rPr>
        <vertAlign val="superscript"/>
        <sz val="10"/>
        <rFont val="Calibri"/>
        <family val="2"/>
        <scheme val="minor"/>
      </rPr>
      <t>(1)</t>
    </r>
    <r>
      <rPr>
        <sz val="10"/>
        <rFont val="Calibri"/>
        <family val="2"/>
        <scheme val="minor"/>
      </rPr>
      <t xml:space="preserve"> Part of the acquisition of Beaufield on October 19, 2018. </t>
    </r>
  </si>
  <si>
    <r>
      <rPr>
        <vertAlign val="superscript"/>
        <sz val="10"/>
        <rFont val="Calibri"/>
        <family val="2"/>
        <scheme val="minor"/>
      </rPr>
      <t>(1)</t>
    </r>
    <r>
      <rPr>
        <sz val="10"/>
        <rFont val="Calibri"/>
        <family val="2"/>
        <scheme val="minor"/>
      </rPr>
      <t xml:space="preserve"> Acquise lors de l'acquisition de Beaufield le 19 octobre 2018.</t>
    </r>
  </si>
  <si>
    <r>
      <rPr>
        <vertAlign val="superscript"/>
        <sz val="10"/>
        <rFont val="Calibri"/>
        <family val="2"/>
        <scheme val="minor"/>
      </rPr>
      <t>(2)</t>
    </r>
    <r>
      <rPr>
        <sz val="10"/>
        <rFont val="Calibri"/>
        <family val="2"/>
        <scheme val="minor"/>
      </rPr>
      <t xml:space="preserve"> Bonterra Resources Inc. has an earn-in right of up to 70% of the property.</t>
    </r>
  </si>
  <si>
    <r>
      <rPr>
        <vertAlign val="superscript"/>
        <sz val="10"/>
        <rFont val="Calibri"/>
        <family val="2"/>
        <scheme val="minor"/>
      </rPr>
      <t>(2)</t>
    </r>
    <r>
      <rPr>
        <sz val="10"/>
        <rFont val="Calibri"/>
        <family val="2"/>
        <scheme val="minor"/>
      </rPr>
      <t xml:space="preserve"> Ressources Bonterra inc. a un droit d'acquisition jusqu'à 70% de la propriété.</t>
    </r>
  </si>
  <si>
    <t>Drilling, infilling drilling, underground work, updated mineral resources estimate /
Forage, forage de définition, travaux souterrains, mise à jour de l’estimation des ressources minérales</t>
  </si>
  <si>
    <t>Prospecting, soil geochemical survey and mapping /
Prospection, levé géochimique de sols et cartographie</t>
  </si>
  <si>
    <t>Drilling and geochemical soil survey /
Forage et levé géochimique de sols</t>
  </si>
  <si>
    <t>Drilling by Bonterra Resources /
Forage par Ressources Bonterra</t>
  </si>
  <si>
    <t xml:space="preserve">Quévillon </t>
  </si>
  <si>
    <t xml:space="preserve">Urban-Barry  </t>
  </si>
  <si>
    <t>45,500 tonnes were used underground as a running surface, as a protection layer for the liner (expansion of lined stockpile) and the balance is store on the lined stockpile
45 500 tonnes ont été utilisées sous terre comme surface de roulement, comme couche de protection de la géomembrane (agrandissement de la halde imperméabilisée) et le reste est maintenant entreposé sur la halde imperméabilisée</t>
  </si>
  <si>
    <t>Sustainable Dev. / Dev. Durable</t>
  </si>
  <si>
    <t>First Nation, Métis or Inuit 
Membre d’une Première Nation, Métis ou Inuit</t>
  </si>
  <si>
    <t xml:space="preserve">Racialized
Racialisé </t>
  </si>
  <si>
    <t>Living with a disability
Vivant avec un handicap</t>
  </si>
  <si>
    <t>French as mother tongue
Ayant le français comme langue maternelle</t>
  </si>
  <si>
    <t>English as mother tongue
Ayant l’anglais comme langue maternelle</t>
  </si>
  <si>
    <t>Member of the LGBTQ+ community
Membre de la communauté LGBTQ+</t>
  </si>
  <si>
    <t>0%</t>
  </si>
  <si>
    <t>10%</t>
  </si>
  <si>
    <t>20%</t>
  </si>
  <si>
    <t>Other gender (other than women or man)
Autre genre (autre que femme ou homme)</t>
  </si>
  <si>
    <t>Directors by age
Administrateurs par âge</t>
  </si>
  <si>
    <t>Average / Moyenne</t>
  </si>
  <si>
    <r>
      <rPr>
        <sz val="11"/>
        <color theme="1"/>
        <rFont val="Calibri"/>
        <family val="2"/>
      </rPr>
      <t>&gt;</t>
    </r>
    <r>
      <rPr>
        <sz val="11"/>
        <color theme="1"/>
        <rFont val="Calibri"/>
        <family val="2"/>
        <scheme val="minor"/>
      </rPr>
      <t xml:space="preserve">50 </t>
    </r>
  </si>
  <si>
    <t>Employees by gender 
Employés par genre</t>
  </si>
  <si>
    <t xml:space="preserve">For management approach disclosures, performance measures and additional context, please refer to our 2020 Sustainable Development  Report, available at osiskomining.com. </t>
  </si>
  <si>
    <t>Pour plus d'informations sur l'approche de gestion, les mesures de performance et du contexte supplémentaire, veuillez vous reporter à notre rapport de développement durable 2020, disponible à l'adresse miniereosisko.com.</t>
  </si>
  <si>
    <t>Independent Directors 
Administrateurs indépendants</t>
  </si>
  <si>
    <t>Non-Idependent Directors 
Administrateurs non-idépendants</t>
  </si>
  <si>
    <t>9.81 M</t>
  </si>
  <si>
    <t>For more information consult Consolidated Financial Statements available on osiskomining.com.</t>
  </si>
  <si>
    <t xml:space="preserve">Pour plus d'informations, consultez les états financiers consolidés disponibles sur miniereosisko.com (anglais seulement). </t>
  </si>
  <si>
    <t>30%</t>
  </si>
  <si>
    <t>60%</t>
  </si>
  <si>
    <t xml:space="preserve"> Diversity of the Directors - Self-describe
Diversité des administrateurs - Auto-identification</t>
  </si>
  <si>
    <t>Spanish as mother tongue
Ayant l'espagnol comme langue maternelle</t>
  </si>
  <si>
    <t>Men
Homme</t>
  </si>
  <si>
    <t>Women
Femme</t>
  </si>
  <si>
    <t>7</t>
  </si>
  <si>
    <t>70%</t>
  </si>
  <si>
    <t>LGBTQ2S+ : Lesbiennes, Gais, Bisexuels, Transgenres, Queers, Bispirituels.</t>
  </si>
  <si>
    <t>LGBTQ2S+: Lesbian, Gay, Bi-sexual, Transgender, Queer, Two-spirited.</t>
  </si>
  <si>
    <t>Les répondants ayant la possibilité de donner plusieurs réponses, le total peut être différent de 100%.</t>
  </si>
  <si>
    <t>Since respondents had the option of giving multiple answers or not answering, the total may not equal 100%.</t>
  </si>
  <si>
    <t>Women &amp; Gender Queer / Femmes &amp; Genre Queer</t>
  </si>
  <si>
    <t>Employees Diversity - Self-Describe - 2021 Survey
Diversité des employers - Auto-identification - Sondage 2021</t>
  </si>
  <si>
    <t>First Nation / Métis or Inuit - Total
Première Nations / Métis ou Inuits - Total</t>
  </si>
  <si>
    <t>Management / Direction</t>
  </si>
  <si>
    <t>Supervisor / Supervision</t>
  </si>
  <si>
    <t>Employees / Employés</t>
  </si>
  <si>
    <t>Racialized person - Total
Personnes racialisées - Total</t>
  </si>
  <si>
    <t>Person living with a disability - Total
Personnes vivant avec un handicap - Total</t>
  </si>
  <si>
    <t>Person having French as mother tongue - Total
Personnes ayant le français comme langue maternelle - Total</t>
  </si>
  <si>
    <t>Person having English as mother tongue - Total
Personnes ayant l’anglais comme langue maternelle - Total</t>
  </si>
  <si>
    <t>Person having Cree as mother tongue - Total
Personnes ayant le cri comme langue maternelle - Total</t>
  </si>
  <si>
    <t>Person member of the LGBTQ2S+ community - Total
Personnes membre de la communauté LGBTQ2S+ - Total</t>
  </si>
  <si>
    <t>Gender men - Total
ersonnes de genre homme - Total</t>
  </si>
  <si>
    <t>Gender women - Total
Personnes de genre femme - Total</t>
  </si>
  <si>
    <t>Other gender - Total
Personnes de genre autre - Total</t>
  </si>
  <si>
    <t>Anonymous and voluntary web survey.</t>
  </si>
  <si>
    <t>Data collection conducted between May 26 and June 17, 2021 by Leger.</t>
  </si>
  <si>
    <t>Sample: 147 Osisko Mining employees (74%).</t>
  </si>
  <si>
    <t>LGBTQ2S+: Lesbian, Gay, Bi-sexual, Transgender, Queer, Twospirited.</t>
  </si>
  <si>
    <t>Sondage web anonyme et facultatif.</t>
  </si>
  <si>
    <t>La collecte des données a été réalisée entre le 26 mai et le 17 juin 2021 par la firme Léger.</t>
  </si>
  <si>
    <t>Échantillon : 147 employés de Minière Osisko (74%).</t>
  </si>
  <si>
    <t>Les répondants ayant la possibilité de donner plusieurs réponses ou de ne pas répondre, le total peut être différent de 100%.</t>
  </si>
  <si>
    <t>Reduced activities on Quévillon project in 2020 (COVID-19 pandemic); no new employees on the team and no contractors or visitors on the project in 2020.</t>
  </si>
  <si>
    <t>Activités réduites sur le projet Quévillon en 2020 (pandémie COVID-19) ; pas de nouveaux employés dans l'équipe et pas d'entrepreneurs ou de visiteurs sur le projet en 2020.</t>
  </si>
  <si>
    <t>100% of eligible employees were assessed in 2019 &amp; 2020.</t>
  </si>
  <si>
    <t>100 % des employés éligibles ont été évalués en 2019 &amp; 2020.</t>
  </si>
  <si>
    <t>La CNESST est l'organisme auquel le gouvernement du Québec a confié la promotion des droits et obligations en milieu de travail. Elle s'assure que ces droits et obligations sont respectés par les travailleurs et les employeurs. Cette commission traite des questions relatives aux normes du travail, à l'équité salariale ou à la santé et à la sécurité du travail.</t>
  </si>
  <si>
    <t>The CNESST is the organization to which the Québec government has entrusted the promotion of rights and obligations in the workplace. It ensures that these rights and obligations are respected by workers and employers. This commission deals with matters related to labour standards, pay equity or occupational health and safety.</t>
  </si>
  <si>
    <t>Posted: 2021-07-06</t>
  </si>
  <si>
    <r>
      <t>Publié :</t>
    </r>
    <r>
      <rPr>
        <b/>
        <sz val="11"/>
        <rFont val="Calibri"/>
        <family val="2"/>
        <scheme val="minor"/>
      </rPr>
      <t xml:space="preserve"> 2021-07-06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</si>
</sst>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_);[Red]\(#,##0\ &quot;$&quot;\)"/>
    <numFmt numFmtId="44" formatCode="_ * #,##0.00_)\ &quot;$&quot;_ ;_ * \(#,##0.00\)\ &quot;$&quot;_ ;_ * &quot;-&quot;??_)\ &quot;$&quot;_ ;_ @_ "/>
    <numFmt numFmtId="43" formatCode="_ * #,##0.00_)_ ;_ * \(#,##0.00\)_ ;_ * &quot;-&quot;??_)_ ;_ @_ "/>
    <numFmt numFmtId="164" formatCode="0.0%"/>
    <numFmt numFmtId="165" formatCode="#,##0;[Red]#,##0"/>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i/>
      <sz val="11"/>
      <color theme="1"/>
      <name val="Calibri"/>
      <family val="2"/>
    </font>
    <font>
      <sz val="10"/>
      <color theme="1"/>
      <name val="Calibri"/>
      <family val="2"/>
      <scheme val="minor"/>
    </font>
    <font>
      <b/>
      <sz val="10"/>
      <color theme="1"/>
      <name val="Calibri"/>
      <family val="2"/>
      <scheme val="minor"/>
    </font>
    <font>
      <shadow/>
      <sz val="11"/>
      <color theme="1"/>
      <name val="Calibri"/>
      <family val="2"/>
    </font>
    <font>
      <sz val="8"/>
      <name val="Calibri"/>
      <family val="2"/>
      <scheme val="minor"/>
    </font>
    <font>
      <b/>
      <sz val="10"/>
      <color theme="1"/>
      <name val="Calibri"/>
      <family val="2"/>
    </font>
    <font>
      <sz val="11"/>
      <color rgb="FFFF0000"/>
      <name val="Calibri"/>
      <family val="2"/>
      <scheme val="minor"/>
    </font>
    <font>
      <sz val="11"/>
      <name val="Calibri"/>
      <family val="2"/>
      <scheme val="minor"/>
    </font>
    <font>
      <b/>
      <shadow/>
      <sz val="11"/>
      <color theme="1"/>
      <name val="Calibri"/>
      <family val="2"/>
      <scheme val="minor"/>
    </font>
    <font>
      <shadow/>
      <sz val="11"/>
      <color theme="1"/>
      <name val="Calibri"/>
      <family val="2"/>
      <scheme val="minor"/>
    </font>
    <font>
      <sz val="9"/>
      <color theme="1"/>
      <name val="Arial"/>
      <family val="2"/>
    </font>
    <font>
      <b/>
      <sz val="9"/>
      <color theme="1"/>
      <name val="Arial"/>
      <family val="2"/>
    </font>
    <font>
      <b/>
      <vertAlign val="superscript"/>
      <sz val="11"/>
      <color theme="1"/>
      <name val="Calibri"/>
      <family val="2"/>
      <scheme val="minor"/>
    </font>
    <font>
      <vertAlign val="subscript"/>
      <sz val="11"/>
      <color theme="1"/>
      <name val="Calibri"/>
      <family val="2"/>
      <scheme val="minor"/>
    </font>
    <font>
      <vertAlign val="superscript"/>
      <sz val="11"/>
      <color theme="1"/>
      <name val="Calibri"/>
      <family val="2"/>
      <scheme val="minor"/>
    </font>
    <font>
      <b/>
      <sz val="11"/>
      <name val="Calibri"/>
      <family val="2"/>
      <scheme val="minor"/>
    </font>
    <font>
      <sz val="11"/>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vertAlign val="superscript"/>
      <sz val="10"/>
      <name val="Calibri"/>
      <family val="2"/>
      <scheme val="minor"/>
    </font>
    <font>
      <sz val="11"/>
      <color rgb="FF000000"/>
      <name val="Calibri"/>
      <family val="2"/>
      <scheme val="minor"/>
    </font>
    <font>
      <b/>
      <sz val="11"/>
      <color rgb="FF000000"/>
      <name val="Calibri"/>
      <family val="2"/>
      <scheme val="minor"/>
    </font>
  </fonts>
  <fills count="9">
    <fill>
      <patternFill patternType="none"/>
    </fill>
    <fill>
      <patternFill patternType="gray125"/>
    </fill>
    <fill>
      <patternFill patternType="solid">
        <fgColor theme="7"/>
        <bgColor indexed="64"/>
      </patternFill>
    </fill>
    <fill>
      <patternFill patternType="solid">
        <fgColor theme="6"/>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589">
    <xf numFmtId="0" fontId="0" fillId="0" borderId="0" xfId="0"/>
    <xf numFmtId="0" fontId="0" fillId="0" borderId="0" xfId="0"/>
    <xf numFmtId="0" fontId="2" fillId="0" borderId="1" xfId="0" applyFont="1" applyBorder="1" applyAlignment="1">
      <alignment vertical="center" wrapText="1"/>
    </xf>
    <xf numFmtId="0" fontId="2" fillId="0" borderId="0" xfId="0" applyFont="1"/>
    <xf numFmtId="0" fontId="0" fillId="0" borderId="0" xfId="0" applyFont="1"/>
    <xf numFmtId="0" fontId="0" fillId="0" borderId="1" xfId="0" applyFont="1" applyBorder="1" applyAlignment="1">
      <alignment wrapText="1"/>
    </xf>
    <xf numFmtId="0" fontId="0" fillId="0" borderId="1" xfId="0" applyFont="1" applyBorder="1" applyAlignment="1">
      <alignment horizontal="center"/>
    </xf>
    <xf numFmtId="0" fontId="3" fillId="0" borderId="1" xfId="0" applyFont="1" applyFill="1" applyBorder="1" applyAlignment="1">
      <alignment horizontal="right" vertical="center" wrapText="1" indent="1" readingOrder="1"/>
    </xf>
    <xf numFmtId="0" fontId="4" fillId="0" borderId="1" xfId="0" applyFont="1" applyFill="1" applyBorder="1" applyAlignment="1">
      <alignment horizontal="right" vertical="center" wrapText="1" indent="1" readingOrder="1"/>
    </xf>
    <xf numFmtId="0" fontId="0" fillId="0" borderId="0" xfId="0" applyFont="1" applyFill="1" applyBorder="1"/>
    <xf numFmtId="0" fontId="0" fillId="0" borderId="1" xfId="0" applyFont="1" applyFill="1" applyBorder="1" applyAlignment="1">
      <alignment horizontal="right" wrapText="1"/>
    </xf>
    <xf numFmtId="0" fontId="2" fillId="0" borderId="0" xfId="0" applyFont="1" applyFill="1" applyBorder="1"/>
    <xf numFmtId="0" fontId="0" fillId="0" borderId="0" xfId="0"/>
    <xf numFmtId="0" fontId="2" fillId="0" borderId="0" xfId="0" applyFont="1"/>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vertical="top" wrapText="1"/>
    </xf>
    <xf numFmtId="0" fontId="0" fillId="0" borderId="0" xfId="0" applyAlignment="1">
      <alignment wrapText="1"/>
    </xf>
    <xf numFmtId="0" fontId="6" fillId="0" borderId="0" xfId="0" applyFont="1"/>
    <xf numFmtId="0" fontId="0" fillId="0" borderId="0" xfId="0"/>
    <xf numFmtId="0" fontId="2" fillId="0" borderId="1" xfId="0" applyFont="1" applyBorder="1" applyAlignment="1">
      <alignment vertical="center" wrapText="1"/>
    </xf>
    <xf numFmtId="0" fontId="0" fillId="0" borderId="1" xfId="0" applyBorder="1"/>
    <xf numFmtId="0" fontId="0" fillId="0" borderId="1" xfId="0" applyBorder="1" applyAlignment="1">
      <alignment horizontal="center" vertical="center" wrapText="1"/>
    </xf>
    <xf numFmtId="0" fontId="2" fillId="0" borderId="1" xfId="0" applyFont="1" applyBorder="1" applyAlignment="1">
      <alignment wrapText="1"/>
    </xf>
    <xf numFmtId="0" fontId="2" fillId="0" borderId="0" xfId="0" applyFont="1"/>
    <xf numFmtId="0" fontId="0" fillId="0" borderId="1" xfId="0" applyBorder="1" applyAlignment="1">
      <alignment horizontal="center"/>
    </xf>
    <xf numFmtId="0" fontId="2" fillId="0" borderId="1" xfId="0" applyFont="1" applyFill="1" applyBorder="1" applyAlignment="1">
      <alignment wrapText="1"/>
    </xf>
    <xf numFmtId="0" fontId="0" fillId="0" borderId="1" xfId="0" applyBorder="1" applyAlignment="1">
      <alignment horizontal="center" vertical="center"/>
    </xf>
    <xf numFmtId="0" fontId="2" fillId="0" borderId="1" xfId="0" applyFont="1" applyBorder="1" applyAlignment="1">
      <alignment horizontal="center"/>
    </xf>
    <xf numFmtId="0" fontId="2" fillId="3" borderId="5" xfId="0" applyFont="1" applyFill="1" applyBorder="1"/>
    <xf numFmtId="9" fontId="0" fillId="0" borderId="1" xfId="0" applyNumberFormat="1" applyBorder="1" applyAlignment="1">
      <alignment horizontal="center" vertical="center"/>
    </xf>
    <xf numFmtId="9" fontId="0" fillId="0" borderId="1" xfId="2" applyFont="1" applyBorder="1" applyAlignment="1">
      <alignment horizontal="center" vertical="center"/>
    </xf>
    <xf numFmtId="0" fontId="0" fillId="0" borderId="1" xfId="0" applyFont="1" applyFill="1" applyBorder="1" applyAlignment="1">
      <alignment wrapText="1"/>
    </xf>
    <xf numFmtId="9" fontId="2" fillId="0" borderId="1" xfId="2" applyFont="1" applyBorder="1" applyAlignment="1">
      <alignment horizontal="center" vertical="center"/>
    </xf>
    <xf numFmtId="0" fontId="2" fillId="0" borderId="1" xfId="0" applyFont="1" applyBorder="1" applyAlignment="1">
      <alignment horizontal="right"/>
    </xf>
    <xf numFmtId="9" fontId="0" fillId="0" borderId="1" xfId="2" applyFont="1" applyBorder="1" applyAlignment="1">
      <alignment horizontal="center"/>
    </xf>
    <xf numFmtId="0" fontId="2" fillId="0" borderId="0" xfId="0" applyFont="1" applyBorder="1" applyAlignment="1">
      <alignment horizontal="center"/>
    </xf>
    <xf numFmtId="1" fontId="2" fillId="0" borderId="1" xfId="0" applyNumberFormat="1" applyFont="1" applyBorder="1" applyAlignment="1">
      <alignment horizontal="center" vertical="center" wrapText="1"/>
    </xf>
    <xf numFmtId="1" fontId="2" fillId="0" borderId="1" xfId="2" applyNumberFormat="1" applyFont="1" applyBorder="1" applyAlignment="1">
      <alignment horizontal="center" vertical="center"/>
    </xf>
    <xf numFmtId="1" fontId="2" fillId="0" borderId="1" xfId="0" applyNumberFormat="1" applyFont="1" applyBorder="1" applyAlignment="1">
      <alignment horizontal="center" vertical="center"/>
    </xf>
    <xf numFmtId="1" fontId="2" fillId="0" borderId="1" xfId="2"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 fontId="1" fillId="0" borderId="1" xfId="2" applyNumberFormat="1" applyFont="1" applyBorder="1" applyAlignment="1">
      <alignment horizontal="center" vertical="center"/>
    </xf>
    <xf numFmtId="1" fontId="0" fillId="0" borderId="1" xfId="0" applyNumberFormat="1" applyFont="1" applyBorder="1" applyAlignment="1">
      <alignment horizontal="center" vertical="center"/>
    </xf>
    <xf numFmtId="3" fontId="0" fillId="0" borderId="1" xfId="0" applyNumberFormat="1" applyBorder="1" applyAlignment="1">
      <alignment horizontal="center" vertical="center"/>
    </xf>
    <xf numFmtId="37" fontId="0" fillId="0" borderId="1" xfId="1" applyNumberFormat="1" applyFont="1" applyBorder="1" applyAlignment="1">
      <alignment horizontal="center" vertical="center" wrapText="1"/>
    </xf>
    <xf numFmtId="37" fontId="1" fillId="0" borderId="1" xfId="1" applyNumberFormat="1" applyFont="1" applyBorder="1" applyAlignment="1">
      <alignment horizontal="center" vertical="center"/>
    </xf>
    <xf numFmtId="37" fontId="0" fillId="0" borderId="1" xfId="1" applyNumberFormat="1" applyFont="1" applyBorder="1" applyAlignment="1">
      <alignment horizontal="center" vertical="center"/>
    </xf>
    <xf numFmtId="37" fontId="2" fillId="0" borderId="1" xfId="1" applyNumberFormat="1" applyFont="1" applyBorder="1" applyAlignment="1">
      <alignment horizontal="center" vertical="center"/>
    </xf>
    <xf numFmtId="1" fontId="2" fillId="0" borderId="0" xfId="2" applyNumberFormat="1" applyFont="1" applyFill="1" applyBorder="1" applyAlignment="1">
      <alignment horizontal="center" vertical="center" wrapText="1"/>
    </xf>
    <xf numFmtId="0" fontId="7" fillId="0" borderId="0" xfId="0" applyFont="1"/>
    <xf numFmtId="0" fontId="0" fillId="0" borderId="1" xfId="0" applyBorder="1" applyAlignment="1">
      <alignment horizontal="right"/>
    </xf>
    <xf numFmtId="0" fontId="2" fillId="0" borderId="1" xfId="0" applyFont="1" applyBorder="1" applyAlignment="1">
      <alignment horizontal="right" wrapText="1"/>
    </xf>
    <xf numFmtId="0" fontId="2" fillId="0" borderId="1" xfId="0" applyFont="1" applyFill="1" applyBorder="1" applyAlignment="1">
      <alignment horizontal="right" wrapText="1"/>
    </xf>
    <xf numFmtId="0" fontId="2" fillId="0" borderId="0" xfId="0" applyFont="1" applyFill="1" applyBorder="1" applyAlignment="1">
      <alignment horizontal="right" wrapText="1"/>
    </xf>
    <xf numFmtId="0" fontId="0" fillId="0" borderId="0" xfId="0" applyBorder="1" applyAlignment="1">
      <alignment horizontal="center" vertical="center"/>
    </xf>
    <xf numFmtId="0" fontId="2" fillId="0" borderId="0" xfId="0" applyFont="1" applyFill="1" applyBorder="1" applyAlignment="1">
      <alignment vertical="center"/>
    </xf>
    <xf numFmtId="9" fontId="0" fillId="0" borderId="0" xfId="0" applyNumberFormat="1" applyBorder="1" applyAlignment="1">
      <alignment horizontal="center" vertical="center"/>
    </xf>
    <xf numFmtId="9" fontId="0" fillId="0" borderId="0" xfId="2" applyFont="1" applyBorder="1" applyAlignment="1">
      <alignment horizontal="center" vertical="center"/>
    </xf>
    <xf numFmtId="0" fontId="0" fillId="0" borderId="0" xfId="0" applyFill="1" applyBorder="1"/>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9" fontId="0" fillId="0" borderId="0" xfId="2" applyFont="1" applyFill="1" applyBorder="1" applyAlignment="1">
      <alignment horizontal="center" vertical="center"/>
    </xf>
    <xf numFmtId="0" fontId="0" fillId="0" borderId="0" xfId="0" applyFill="1"/>
    <xf numFmtId="0" fontId="2" fillId="0" borderId="0" xfId="0" applyFont="1" applyFill="1" applyBorder="1" applyAlignment="1">
      <alignment vertical="center" wrapText="1"/>
    </xf>
    <xf numFmtId="0" fontId="2" fillId="0" borderId="1" xfId="0" applyFont="1" applyFill="1" applyBorder="1" applyAlignment="1">
      <alignment horizontal="right"/>
    </xf>
    <xf numFmtId="0" fontId="3" fillId="0" borderId="1" xfId="0" applyFont="1" applyBorder="1" applyAlignment="1">
      <alignment horizontal="center" vertical="center"/>
    </xf>
    <xf numFmtId="0" fontId="0" fillId="0" borderId="1" xfId="0" applyFont="1" applyBorder="1" applyAlignment="1">
      <alignment horizontal="right"/>
    </xf>
    <xf numFmtId="0" fontId="0" fillId="0" borderId="1" xfId="0" applyFont="1" applyBorder="1" applyAlignment="1">
      <alignment horizontal="right" wrapText="1"/>
    </xf>
    <xf numFmtId="3" fontId="3" fillId="0" borderId="1"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right"/>
    </xf>
    <xf numFmtId="9" fontId="2" fillId="0" borderId="0" xfId="2" applyFont="1" applyBorder="1" applyAlignment="1">
      <alignment horizontal="center" vertical="center"/>
    </xf>
    <xf numFmtId="49" fontId="3" fillId="0" borderId="1" xfId="0" applyNumberFormat="1" applyFont="1" applyFill="1" applyBorder="1" applyAlignment="1">
      <alignment horizontal="center" vertical="center" wrapText="1" readingOrder="1"/>
    </xf>
    <xf numFmtId="49" fontId="4" fillId="0" borderId="1" xfId="0" applyNumberFormat="1" applyFont="1" applyFill="1" applyBorder="1" applyAlignment="1">
      <alignment horizontal="center" vertical="center" wrapText="1" readingOrder="1"/>
    </xf>
    <xf numFmtId="49" fontId="8" fillId="0" borderId="1" xfId="0" applyNumberFormat="1" applyFont="1" applyFill="1" applyBorder="1" applyAlignment="1">
      <alignment horizontal="center" vertical="center" wrapText="1" readingOrder="1"/>
    </xf>
    <xf numFmtId="0" fontId="2" fillId="0" borderId="1" xfId="0" applyFont="1" applyFill="1" applyBorder="1" applyAlignment="1">
      <alignment horizontal="center"/>
    </xf>
    <xf numFmtId="0" fontId="0" fillId="0" borderId="1" xfId="0" applyFont="1" applyBorder="1" applyAlignment="1">
      <alignment horizontal="righ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wrapText="1"/>
    </xf>
    <xf numFmtId="1" fontId="2" fillId="0" borderId="0" xfId="2" applyNumberFormat="1" applyFont="1" applyFill="1" applyBorder="1" applyAlignment="1">
      <alignment horizontal="center" vertical="center"/>
    </xf>
    <xf numFmtId="1" fontId="1" fillId="0" borderId="0" xfId="2" applyNumberFormat="1" applyFont="1" applyFill="1" applyBorder="1" applyAlignment="1">
      <alignment horizontal="center" vertical="center"/>
    </xf>
    <xf numFmtId="1" fontId="2" fillId="0" borderId="0" xfId="0" applyNumberFormat="1" applyFont="1" applyFill="1" applyBorder="1" applyAlignment="1">
      <alignment horizontal="center" vertical="center"/>
    </xf>
    <xf numFmtId="37" fontId="1" fillId="0" borderId="0" xfId="1" applyNumberFormat="1" applyFont="1" applyFill="1" applyBorder="1" applyAlignment="1">
      <alignment horizontal="center" vertical="center"/>
    </xf>
    <xf numFmtId="37" fontId="2" fillId="0" borderId="0" xfId="1" applyNumberFormat="1" applyFont="1" applyFill="1" applyBorder="1" applyAlignment="1">
      <alignment horizontal="center" vertical="center"/>
    </xf>
    <xf numFmtId="0" fontId="2" fillId="0" borderId="1" xfId="0" applyFont="1" applyBorder="1" applyAlignment="1">
      <alignment horizontal="center" vertical="center"/>
    </xf>
    <xf numFmtId="0" fontId="11" fillId="0" borderId="0" xfId="0" applyFont="1"/>
    <xf numFmtId="0" fontId="2" fillId="0" borderId="0" xfId="0" applyFont="1" applyFill="1" applyBorder="1" applyAlignment="1"/>
    <xf numFmtId="37" fontId="0" fillId="0" borderId="0" xfId="1" applyNumberFormat="1" applyFont="1" applyFill="1" applyBorder="1" applyAlignment="1">
      <alignment vertical="center"/>
    </xf>
    <xf numFmtId="164" fontId="0" fillId="0" borderId="0" xfId="2" applyNumberFormat="1" applyFont="1" applyFill="1" applyBorder="1" applyAlignment="1">
      <alignment vertical="center"/>
    </xf>
    <xf numFmtId="9" fontId="3" fillId="0" borderId="1" xfId="0" applyNumberFormat="1"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0" borderId="0" xfId="0" applyFont="1" applyFill="1" applyBorder="1" applyAlignment="1">
      <alignment horizontal="left" vertical="center"/>
    </xf>
    <xf numFmtId="0" fontId="0" fillId="0" borderId="0" xfId="0" applyFont="1" applyAlignment="1">
      <alignment horizontal="left" vertical="center"/>
    </xf>
    <xf numFmtId="0" fontId="2" fillId="0" borderId="0" xfId="0" applyFont="1" applyFill="1" applyBorder="1" applyAlignment="1">
      <alignment horizontal="left" wrapText="1"/>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Font="1" applyFill="1" applyBorder="1" applyAlignment="1">
      <alignment horizontal="left"/>
    </xf>
    <xf numFmtId="0" fontId="0" fillId="0" borderId="0" xfId="0" applyFont="1" applyAlignment="1">
      <alignment horizontal="right"/>
    </xf>
    <xf numFmtId="0" fontId="12" fillId="0" borderId="0" xfId="0" applyFont="1" applyAlignment="1">
      <alignment horizontal="right" vertical="center"/>
    </xf>
    <xf numFmtId="37" fontId="2" fillId="0" borderId="0" xfId="1" applyNumberFormat="1" applyFont="1" applyBorder="1" applyAlignment="1">
      <alignment horizontal="center" vertical="center"/>
    </xf>
    <xf numFmtId="0" fontId="0" fillId="0" borderId="0" xfId="0" applyBorder="1" applyAlignment="1">
      <alignment horizontal="center" vertical="center" wrapText="1"/>
    </xf>
    <xf numFmtId="0" fontId="0" fillId="0" borderId="0" xfId="0" applyFont="1" applyAlignment="1">
      <alignment horizontal="left"/>
    </xf>
    <xf numFmtId="0" fontId="0" fillId="4" borderId="0" xfId="0" applyFill="1"/>
    <xf numFmtId="0" fontId="0" fillId="5" borderId="0" xfId="0" applyFill="1"/>
    <xf numFmtId="0" fontId="12" fillId="0" borderId="1" xfId="0" applyFont="1" applyBorder="1" applyAlignment="1">
      <alignment horizontal="center" vertical="center"/>
    </xf>
    <xf numFmtId="0" fontId="2" fillId="0" borderId="0" xfId="0" applyFont="1" applyFill="1" applyBorder="1" applyAlignment="1">
      <alignment horizontal="center"/>
    </xf>
    <xf numFmtId="0" fontId="2" fillId="0" borderId="0" xfId="0" applyFont="1" applyBorder="1" applyAlignment="1">
      <alignment horizontal="right" vertical="center"/>
    </xf>
    <xf numFmtId="0" fontId="2" fillId="0" borderId="0" xfId="0" applyFont="1" applyFill="1" applyBorder="1" applyAlignment="1">
      <alignment wrapText="1"/>
    </xf>
    <xf numFmtId="0" fontId="0" fillId="0" borderId="0" xfId="0" applyFont="1" applyBorder="1" applyAlignment="1">
      <alignment horizontal="center"/>
    </xf>
    <xf numFmtId="9" fontId="0" fillId="0" borderId="0" xfId="2" applyFont="1" applyBorder="1" applyAlignment="1">
      <alignment horizontal="center"/>
    </xf>
    <xf numFmtId="0" fontId="2" fillId="0" borderId="0" xfId="0" applyFont="1" applyFill="1" applyBorder="1" applyAlignment="1">
      <alignment horizontal="right"/>
    </xf>
    <xf numFmtId="49" fontId="4" fillId="0" borderId="0" xfId="0" applyNumberFormat="1" applyFont="1" applyFill="1" applyBorder="1" applyAlignment="1">
      <alignment horizontal="center" vertical="center" wrapText="1" readingOrder="1"/>
    </xf>
    <xf numFmtId="0" fontId="2"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2" fillId="0" borderId="0" xfId="0" applyFont="1" applyFill="1" applyBorder="1" applyAlignment="1">
      <alignment horizontal="center"/>
    </xf>
    <xf numFmtId="0" fontId="2" fillId="0" borderId="1" xfId="0" applyFont="1" applyBorder="1" applyAlignment="1">
      <alignment horizontal="center" vertical="center"/>
    </xf>
    <xf numFmtId="44" fontId="0" fillId="0" borderId="1" xfId="3" applyFont="1" applyBorder="1" applyAlignment="1">
      <alignment horizontal="center"/>
    </xf>
    <xf numFmtId="44" fontId="2" fillId="0" borderId="1" xfId="3" applyFont="1" applyBorder="1" applyAlignment="1">
      <alignment horizontal="center"/>
    </xf>
    <xf numFmtId="0" fontId="2" fillId="0" borderId="0" xfId="0" applyFont="1" applyBorder="1" applyAlignment="1">
      <alignment horizontal="center" vertical="center" wrapText="1"/>
    </xf>
    <xf numFmtId="44" fontId="0" fillId="0" borderId="0" xfId="3" applyFont="1" applyBorder="1" applyAlignment="1">
      <alignment horizontal="center"/>
    </xf>
    <xf numFmtId="44" fontId="2" fillId="0" borderId="0" xfId="3" applyFont="1" applyBorder="1" applyAlignment="1">
      <alignment horizontal="center"/>
    </xf>
    <xf numFmtId="0" fontId="0" fillId="0" borderId="0" xfId="0" applyFont="1" applyFill="1"/>
    <xf numFmtId="0" fontId="0" fillId="0" borderId="1" xfId="0" applyFont="1" applyFill="1" applyBorder="1" applyAlignment="1">
      <alignment horizontal="center"/>
    </xf>
    <xf numFmtId="0" fontId="14" fillId="0" borderId="1" xfId="0" applyFont="1" applyFill="1" applyBorder="1" applyAlignment="1">
      <alignment horizontal="center" vertical="center" wrapText="1" readingOrder="1"/>
    </xf>
    <xf numFmtId="9" fontId="2" fillId="0" borderId="1" xfId="0" applyNumberFormat="1" applyFont="1" applyBorder="1" applyAlignment="1">
      <alignment horizontal="center" vertical="center"/>
    </xf>
    <xf numFmtId="9" fontId="0" fillId="0" borderId="1" xfId="2" applyNumberFormat="1" applyFont="1" applyBorder="1" applyAlignment="1">
      <alignment horizontal="center" vertical="center"/>
    </xf>
    <xf numFmtId="0" fontId="0" fillId="5" borderId="1" xfId="0" applyFill="1" applyBorder="1" applyAlignment="1">
      <alignment horizontal="center" vertical="center"/>
    </xf>
    <xf numFmtId="0" fontId="2" fillId="5" borderId="1" xfId="0" applyFont="1" applyFill="1" applyBorder="1" applyAlignment="1">
      <alignment horizontal="center" vertical="center"/>
    </xf>
    <xf numFmtId="9" fontId="2" fillId="0" borderId="0" xfId="0" applyNumberFormat="1" applyFont="1" applyFill="1" applyBorder="1" applyAlignment="1">
      <alignment horizontal="center" vertical="center"/>
    </xf>
    <xf numFmtId="0" fontId="2" fillId="5" borderId="0" xfId="0" applyFont="1" applyFill="1" applyBorder="1" applyAlignment="1">
      <alignment horizontal="center" vertical="center"/>
    </xf>
    <xf numFmtId="9" fontId="2" fillId="5" borderId="0" xfId="0" applyNumberFormat="1" applyFont="1" applyFill="1" applyBorder="1" applyAlignment="1">
      <alignment horizontal="center" vertical="center"/>
    </xf>
    <xf numFmtId="0" fontId="0" fillId="0" borderId="0" xfId="0" applyFont="1" applyAlignment="1">
      <alignment horizontal="right"/>
    </xf>
    <xf numFmtId="0" fontId="0" fillId="0" borderId="0" xfId="0" applyFont="1" applyAlignment="1">
      <alignment horizontal="left"/>
    </xf>
    <xf numFmtId="0" fontId="0" fillId="0" borderId="0" xfId="0" applyFont="1" applyAlignment="1">
      <alignment horizontal="left"/>
    </xf>
    <xf numFmtId="0" fontId="2" fillId="0" borderId="1" xfId="0" applyFont="1" applyBorder="1" applyAlignment="1">
      <alignment horizontal="center" vertical="center"/>
    </xf>
    <xf numFmtId="1" fontId="0" fillId="0" borderId="1" xfId="0" applyNumberFormat="1" applyBorder="1" applyAlignment="1">
      <alignment horizontal="center" vertical="center" wrapText="1"/>
    </xf>
    <xf numFmtId="1" fontId="1" fillId="0" borderId="1" xfId="2"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3" fontId="0" fillId="0" borderId="1" xfId="0" applyNumberFormat="1" applyFill="1" applyBorder="1" applyAlignment="1">
      <alignment horizontal="center" vertical="center"/>
    </xf>
    <xf numFmtId="49" fontId="3" fillId="0" borderId="1" xfId="0" applyNumberFormat="1" applyFont="1" applyBorder="1" applyAlignment="1">
      <alignment horizontal="center" vertical="center" wrapText="1" readingOrder="1"/>
    </xf>
    <xf numFmtId="49" fontId="8" fillId="0" borderId="1" xfId="0" applyNumberFormat="1" applyFont="1" applyBorder="1" applyAlignment="1">
      <alignment horizontal="center" vertical="center" wrapText="1" readingOrder="1"/>
    </xf>
    <xf numFmtId="49" fontId="3" fillId="5" borderId="1" xfId="0" applyNumberFormat="1" applyFont="1" applyFill="1" applyBorder="1" applyAlignment="1">
      <alignment horizontal="center" vertical="center" wrapText="1" readingOrder="1"/>
    </xf>
    <xf numFmtId="49" fontId="8" fillId="5" borderId="1" xfId="0" applyNumberFormat="1" applyFont="1" applyFill="1" applyBorder="1" applyAlignment="1">
      <alignment horizontal="center" vertical="center" wrapText="1" readingOrder="1"/>
    </xf>
    <xf numFmtId="0" fontId="0" fillId="0" borderId="1" xfId="0" applyFont="1" applyFill="1" applyBorder="1" applyAlignment="1">
      <alignment horizontal="center" vertical="center" wrapText="1"/>
    </xf>
    <xf numFmtId="37" fontId="0" fillId="0" borderId="1" xfId="1" applyNumberFormat="1" applyFont="1" applyFill="1" applyBorder="1" applyAlignment="1">
      <alignment horizontal="center" vertical="center" wrapText="1"/>
    </xf>
    <xf numFmtId="37" fontId="1" fillId="0" borderId="1" xfId="1" applyNumberFormat="1" applyFont="1" applyFill="1" applyBorder="1" applyAlignment="1">
      <alignment horizontal="center" vertical="center"/>
    </xf>
    <xf numFmtId="37" fontId="2" fillId="0" borderId="1" xfId="1" applyNumberFormat="1"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xf>
    <xf numFmtId="0" fontId="2" fillId="0" borderId="1" xfId="0" applyFont="1" applyBorder="1" applyAlignment="1">
      <alignment horizontal="center"/>
    </xf>
    <xf numFmtId="3" fontId="2" fillId="0" borderId="1" xfId="0" applyNumberFormat="1" applyFont="1"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xf>
    <xf numFmtId="0" fontId="0" fillId="0" borderId="1" xfId="0" applyFont="1" applyBorder="1" applyAlignment="1">
      <alignment horizontal="right"/>
    </xf>
    <xf numFmtId="0" fontId="2" fillId="0" borderId="1" xfId="0" applyFont="1" applyBorder="1" applyAlignment="1">
      <alignment horizontal="right"/>
    </xf>
    <xf numFmtId="0" fontId="2" fillId="0" borderId="1" xfId="0" applyFont="1" applyBorder="1" applyAlignment="1">
      <alignment horizontal="center" vertical="center" wrapText="1"/>
    </xf>
    <xf numFmtId="0" fontId="0" fillId="0" borderId="0" xfId="0" applyBorder="1"/>
    <xf numFmtId="0" fontId="2" fillId="0" borderId="1" xfId="0" applyFont="1" applyFill="1" applyBorder="1" applyAlignment="1">
      <alignment horizontal="center" vertical="center" wrapText="1"/>
    </xf>
    <xf numFmtId="0" fontId="0" fillId="0" borderId="0" xfId="0" applyFont="1" applyBorder="1"/>
    <xf numFmtId="0" fontId="2" fillId="0" borderId="0" xfId="0" applyFont="1" applyFill="1" applyBorder="1" applyAlignment="1">
      <alignment horizontal="center" wrapText="1"/>
    </xf>
    <xf numFmtId="0" fontId="2" fillId="0" borderId="0" xfId="0" applyFont="1" applyFill="1" applyBorder="1" applyAlignment="1">
      <alignment horizontal="center"/>
    </xf>
    <xf numFmtId="0" fontId="0" fillId="0" borderId="1" xfId="0" applyFont="1" applyBorder="1" applyAlignment="1">
      <alignment horizontal="right"/>
    </xf>
    <xf numFmtId="0" fontId="0" fillId="0" borderId="2" xfId="0" applyFont="1" applyBorder="1" applyAlignment="1">
      <alignment horizontal="right"/>
    </xf>
    <xf numFmtId="0" fontId="2" fillId="0" borderId="1" xfId="0" applyFont="1" applyBorder="1" applyAlignment="1">
      <alignment horizontal="center" wrapText="1"/>
    </xf>
    <xf numFmtId="0" fontId="0" fillId="0" borderId="1" xfId="0" applyFont="1" applyBorder="1" applyAlignment="1">
      <alignment horizontal="center" vertical="center" wrapText="1"/>
    </xf>
    <xf numFmtId="0" fontId="2" fillId="0" borderId="1" xfId="0" applyFont="1" applyBorder="1" applyAlignment="1"/>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lignment horizontal="center"/>
    </xf>
    <xf numFmtId="164" fontId="0" fillId="0" borderId="0" xfId="2" applyNumberFormat="1" applyFont="1" applyFill="1" applyBorder="1" applyAlignment="1">
      <alignment horizontal="center" vertical="center"/>
    </xf>
    <xf numFmtId="37" fontId="0" fillId="0" borderId="0" xfId="1" applyNumberFormat="1" applyFont="1" applyFill="1" applyBorder="1" applyAlignment="1">
      <alignment horizontal="center" vertical="center"/>
    </xf>
    <xf numFmtId="3" fontId="0" fillId="0" borderId="0" xfId="0" applyNumberFormat="1"/>
    <xf numFmtId="37" fontId="0" fillId="0" borderId="1" xfId="1" applyNumberFormat="1" applyFont="1" applyFill="1" applyBorder="1" applyAlignment="1">
      <alignment horizontal="center" vertical="center"/>
    </xf>
    <xf numFmtId="164" fontId="0" fillId="0" borderId="1" xfId="2" applyNumberFormat="1" applyFont="1" applyFill="1" applyBorder="1" applyAlignment="1">
      <alignment horizontal="center" vertical="center"/>
    </xf>
    <xf numFmtId="0" fontId="0" fillId="0" borderId="0" xfId="0" applyAlignment="1">
      <alignment horizontal="left"/>
    </xf>
    <xf numFmtId="44" fontId="0" fillId="0" borderId="0" xfId="0" applyNumberFormat="1"/>
    <xf numFmtId="49" fontId="0" fillId="0" borderId="0" xfId="0" applyNumberFormat="1" applyBorder="1" applyAlignment="1">
      <alignment horizontal="center" vertical="center"/>
    </xf>
    <xf numFmtId="0" fontId="0" fillId="0" borderId="0" xfId="0" applyAlignment="1">
      <alignment horizontal="left"/>
    </xf>
    <xf numFmtId="0" fontId="0" fillId="0" borderId="0" xfId="0" applyFont="1" applyFill="1" applyBorder="1" applyAlignment="1">
      <alignment horizontal="left" wrapText="1"/>
    </xf>
    <xf numFmtId="0" fontId="0" fillId="0" borderId="0" xfId="0" applyFont="1" applyAlignment="1">
      <alignment horizontal="right"/>
    </xf>
    <xf numFmtId="0" fontId="0" fillId="0" borderId="0" xfId="0" applyFont="1" applyFill="1" applyBorder="1" applyAlignment="1">
      <alignment horizontal="right" wrapText="1"/>
    </xf>
    <xf numFmtId="49" fontId="11" fillId="0" borderId="0" xfId="0" applyNumberFormat="1" applyFont="1" applyBorder="1" applyAlignment="1">
      <alignment horizontal="center" vertical="center"/>
    </xf>
    <xf numFmtId="0" fontId="0" fillId="0" borderId="0" xfId="0" applyFill="1" applyAlignment="1">
      <alignment vertical="center"/>
    </xf>
    <xf numFmtId="0" fontId="2" fillId="0" borderId="0" xfId="0" applyFont="1" applyAlignment="1">
      <alignment horizontal="left"/>
    </xf>
    <xf numFmtId="0" fontId="7" fillId="0" borderId="0" xfId="0" applyFont="1" applyAlignment="1">
      <alignment horizontal="left"/>
    </xf>
    <xf numFmtId="0" fontId="2" fillId="0" borderId="0" xfId="0" applyFont="1" applyBorder="1" applyAlignment="1">
      <alignment horizontal="left" vertical="center"/>
    </xf>
    <xf numFmtId="0" fontId="10" fillId="0" borderId="0" xfId="0" applyFont="1" applyFill="1" applyBorder="1" applyAlignment="1">
      <alignment vertical="center" wrapText="1" readingOrder="1"/>
    </xf>
    <xf numFmtId="0" fontId="2" fillId="0" borderId="0" xfId="0" applyFont="1" applyBorder="1" applyAlignment="1">
      <alignment horizontal="left"/>
    </xf>
    <xf numFmtId="0" fontId="0" fillId="0" borderId="0" xfId="0" applyAlignment="1">
      <alignment horizontal="left"/>
    </xf>
    <xf numFmtId="49" fontId="0" fillId="0" borderId="0" xfId="0" applyNumberFormat="1" applyBorder="1" applyAlignment="1">
      <alignment horizontal="center" vertical="center"/>
    </xf>
    <xf numFmtId="0" fontId="0" fillId="0" borderId="0" xfId="0" applyFont="1" applyFill="1" applyBorder="1" applyAlignment="1">
      <alignment horizontal="left" wrapText="1"/>
    </xf>
    <xf numFmtId="0" fontId="2" fillId="0" borderId="1" xfId="0" applyFont="1" applyBorder="1" applyAlignment="1">
      <alignment horizontal="center"/>
    </xf>
    <xf numFmtId="0" fontId="0" fillId="0" borderId="1" xfId="0" applyBorder="1" applyAlignment="1">
      <alignment horizontal="center"/>
    </xf>
    <xf numFmtId="164" fontId="0" fillId="0" borderId="0" xfId="2" applyNumberFormat="1" applyFont="1" applyFill="1" applyBorder="1" applyAlignment="1">
      <alignment horizontal="center" vertical="center"/>
    </xf>
    <xf numFmtId="0" fontId="6" fillId="0" borderId="0" xfId="0" applyFont="1" applyAlignment="1">
      <alignment horizontal="left"/>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xf>
    <xf numFmtId="0" fontId="0" fillId="0" borderId="1" xfId="0" applyFont="1" applyFill="1" applyBorder="1" applyAlignment="1">
      <alignment horizontal="center" vertical="center"/>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9" fontId="0" fillId="0" borderId="1" xfId="2" applyFont="1" applyBorder="1" applyAlignment="1">
      <alignment horizontal="right" wrapText="1"/>
    </xf>
    <xf numFmtId="9" fontId="0" fillId="0" borderId="1" xfId="2" applyFont="1" applyFill="1" applyBorder="1" applyAlignment="1">
      <alignment horizontal="right" wrapText="1"/>
    </xf>
    <xf numFmtId="9" fontId="1" fillId="0" borderId="1" xfId="2" applyFont="1" applyFill="1" applyBorder="1" applyAlignment="1">
      <alignment horizontal="right" wrapText="1"/>
    </xf>
    <xf numFmtId="0" fontId="11" fillId="0" borderId="0" xfId="0" applyFont="1" applyFill="1" applyBorder="1" applyAlignment="1">
      <alignment horizontal="right" wrapText="1"/>
    </xf>
    <xf numFmtId="0" fontId="12" fillId="0" borderId="1" xfId="0" applyFont="1" applyBorder="1" applyAlignment="1">
      <alignment horizontal="right" wrapText="1"/>
    </xf>
    <xf numFmtId="0" fontId="12" fillId="0" borderId="1" xfId="0" applyFont="1" applyFill="1" applyBorder="1" applyAlignment="1">
      <alignment horizontal="right" wrapText="1"/>
    </xf>
    <xf numFmtId="0" fontId="0" fillId="0" borderId="0" xfId="0" applyBorder="1" applyAlignment="1">
      <alignment horizontal="center"/>
    </xf>
    <xf numFmtId="0" fontId="12" fillId="0" borderId="1" xfId="0" applyFont="1" applyBorder="1" applyAlignment="1">
      <alignment horizontal="center" vertical="center" wrapText="1"/>
    </xf>
    <xf numFmtId="9" fontId="12" fillId="0" borderId="1" xfId="2" applyFont="1" applyBorder="1" applyAlignment="1">
      <alignment horizontal="center" vertical="center" wrapText="1"/>
    </xf>
    <xf numFmtId="0" fontId="12"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9" fontId="12" fillId="0" borderId="1" xfId="2" applyFont="1" applyBorder="1" applyAlignment="1">
      <alignment horizontal="center" vertical="center"/>
    </xf>
    <xf numFmtId="0" fontId="12" fillId="0" borderId="4" xfId="0" applyFont="1" applyBorder="1" applyAlignment="1">
      <alignment horizontal="right"/>
    </xf>
    <xf numFmtId="9" fontId="12" fillId="0" borderId="4" xfId="2" applyFont="1" applyBorder="1" applyAlignment="1">
      <alignment horizontal="right"/>
    </xf>
    <xf numFmtId="0" fontId="20" fillId="0" borderId="4" xfId="0" applyFont="1" applyBorder="1" applyAlignment="1">
      <alignment horizontal="right"/>
    </xf>
    <xf numFmtId="9" fontId="20" fillId="0" borderId="4" xfId="2" applyFont="1" applyBorder="1" applyAlignment="1">
      <alignment horizontal="right"/>
    </xf>
    <xf numFmtId="0" fontId="12" fillId="0" borderId="1" xfId="0" applyFont="1" applyBorder="1" applyAlignment="1">
      <alignment horizontal="center"/>
    </xf>
    <xf numFmtId="9" fontId="12" fillId="0" borderId="1" xfId="2" applyFont="1" applyBorder="1" applyAlignment="1">
      <alignment horizontal="center"/>
    </xf>
    <xf numFmtId="0" fontId="12" fillId="0" borderId="4" xfId="0" applyFont="1" applyBorder="1" applyAlignment="1">
      <alignment horizontal="center"/>
    </xf>
    <xf numFmtId="0" fontId="20" fillId="0" borderId="1" xfId="0" applyFont="1" applyBorder="1" applyAlignment="1">
      <alignment horizontal="center"/>
    </xf>
    <xf numFmtId="9" fontId="20" fillId="0" borderId="1" xfId="2" applyFont="1" applyBorder="1" applyAlignment="1">
      <alignment horizontal="center"/>
    </xf>
    <xf numFmtId="0" fontId="20" fillId="0" borderId="1" xfId="0" applyFont="1" applyBorder="1" applyAlignment="1">
      <alignment horizontal="center" vertical="center"/>
    </xf>
    <xf numFmtId="9" fontId="20" fillId="0" borderId="1" xfId="2" applyFont="1" applyBorder="1" applyAlignment="1">
      <alignment horizontal="center" vertical="center"/>
    </xf>
    <xf numFmtId="10" fontId="12" fillId="0" borderId="1" xfId="0" applyNumberFormat="1" applyFont="1" applyBorder="1" applyAlignment="1">
      <alignment horizontal="center" vertical="center"/>
    </xf>
    <xf numFmtId="3" fontId="12" fillId="0" borderId="1" xfId="0" applyNumberFormat="1" applyFont="1" applyBorder="1" applyAlignment="1">
      <alignment horizontal="center" vertical="center"/>
    </xf>
    <xf numFmtId="0" fontId="2" fillId="0" borderId="0" xfId="0" applyFont="1" applyFill="1" applyBorder="1" applyAlignment="1">
      <alignment horizontal="center" wrapText="1"/>
    </xf>
    <xf numFmtId="0" fontId="2" fillId="0" borderId="0" xfId="0" applyFont="1" applyBorder="1" applyAlignment="1">
      <alignment horizontal="center" vertical="center"/>
    </xf>
    <xf numFmtId="0" fontId="2" fillId="0" borderId="1" xfId="0" applyFont="1" applyFill="1" applyBorder="1" applyAlignment="1">
      <alignment horizontal="center" wrapText="1"/>
    </xf>
    <xf numFmtId="0" fontId="0" fillId="0" borderId="0" xfId="0" applyFont="1" applyAlignment="1">
      <alignment horizontal="left"/>
    </xf>
    <xf numFmtId="1" fontId="12" fillId="0" borderId="1" xfId="2" applyNumberFormat="1" applyFont="1" applyFill="1" applyBorder="1" applyAlignment="1">
      <alignment horizontal="center" vertical="center"/>
    </xf>
    <xf numFmtId="0" fontId="0" fillId="0" borderId="0" xfId="0" applyFont="1" applyAlignment="1">
      <alignment horizontal="left"/>
    </xf>
    <xf numFmtId="0" fontId="0" fillId="0" borderId="0" xfId="0" applyFont="1" applyAlignment="1"/>
    <xf numFmtId="0" fontId="20" fillId="0" borderId="0" xfId="0" applyFont="1" applyBorder="1" applyAlignment="1">
      <alignment horizontal="center" vertical="center"/>
    </xf>
    <xf numFmtId="9" fontId="20" fillId="0" borderId="0" xfId="2" applyFont="1" applyBorder="1" applyAlignment="1">
      <alignment horizontal="center" vertical="center"/>
    </xf>
    <xf numFmtId="1" fontId="12" fillId="0" borderId="0" xfId="2" applyNumberFormat="1" applyFont="1" applyFill="1" applyBorder="1" applyAlignment="1">
      <alignment vertical="center"/>
    </xf>
    <xf numFmtId="9" fontId="0" fillId="0" borderId="1" xfId="0" applyNumberFormat="1" applyFont="1" applyBorder="1" applyAlignment="1">
      <alignment horizontal="center" vertical="center"/>
    </xf>
    <xf numFmtId="0" fontId="2" fillId="0" borderId="1" xfId="0" applyFont="1" applyBorder="1" applyAlignment="1">
      <alignment horizontal="center" vertical="center"/>
    </xf>
    <xf numFmtId="0" fontId="21" fillId="0" borderId="1" xfId="0" applyFont="1" applyFill="1" applyBorder="1" applyAlignment="1">
      <alignment horizontal="center" vertical="center" wrapText="1" readingOrder="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9" fontId="12"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23" fillId="0" borderId="1" xfId="0" applyFont="1" applyFill="1" applyBorder="1" applyAlignment="1">
      <alignment horizontal="center" vertical="center"/>
    </xf>
    <xf numFmtId="9" fontId="20" fillId="0" borderId="1" xfId="0" applyNumberFormat="1" applyFont="1" applyFill="1" applyBorder="1" applyAlignment="1">
      <alignment horizontal="center" vertical="center"/>
    </xf>
    <xf numFmtId="0" fontId="2" fillId="6" borderId="1" xfId="0" applyFont="1" applyFill="1" applyBorder="1" applyAlignment="1">
      <alignment vertical="center" wrapText="1"/>
    </xf>
    <xf numFmtId="0" fontId="22" fillId="6" borderId="1" xfId="0" applyFont="1" applyFill="1" applyBorder="1" applyAlignment="1">
      <alignment horizontal="center"/>
    </xf>
    <xf numFmtId="9" fontId="12" fillId="6" borderId="1" xfId="0" applyNumberFormat="1" applyFont="1" applyFill="1" applyBorder="1" applyAlignment="1">
      <alignment horizontal="center" vertical="center"/>
    </xf>
    <xf numFmtId="0" fontId="12" fillId="6" borderId="1" xfId="0" applyFont="1" applyFill="1" applyBorder="1" applyAlignment="1">
      <alignment horizontal="center"/>
    </xf>
    <xf numFmtId="0" fontId="20" fillId="6" borderId="1" xfId="0" applyFont="1" applyFill="1" applyBorder="1" applyAlignment="1">
      <alignment horizontal="center" vertical="center"/>
    </xf>
    <xf numFmtId="0" fontId="22" fillId="6" borderId="1" xfId="0" applyFont="1" applyFill="1" applyBorder="1" applyAlignment="1">
      <alignment horizontal="center" vertical="center"/>
    </xf>
    <xf numFmtId="0" fontId="12" fillId="6" borderId="1" xfId="0" applyFont="1" applyFill="1" applyBorder="1" applyAlignment="1">
      <alignment horizontal="center" vertical="center"/>
    </xf>
    <xf numFmtId="0" fontId="23" fillId="6" borderId="1" xfId="0" applyFont="1" applyFill="1" applyBorder="1" applyAlignment="1">
      <alignment horizontal="center" vertical="center"/>
    </xf>
    <xf numFmtId="9" fontId="20" fillId="6" borderId="1" xfId="0" applyNumberFormat="1" applyFont="1" applyFill="1" applyBorder="1" applyAlignment="1">
      <alignment horizontal="center" vertical="center"/>
    </xf>
    <xf numFmtId="0" fontId="2" fillId="6" borderId="1" xfId="0" applyFont="1" applyFill="1" applyBorder="1" applyAlignment="1">
      <alignment horizontal="center" vertical="center"/>
    </xf>
    <xf numFmtId="37" fontId="0" fillId="6" borderId="4" xfId="1" applyNumberFormat="1" applyFont="1" applyFill="1" applyBorder="1" applyAlignment="1">
      <alignment horizontal="center" vertical="center"/>
    </xf>
    <xf numFmtId="164" fontId="0" fillId="6" borderId="4" xfId="2" applyNumberFormat="1" applyFont="1" applyFill="1" applyBorder="1" applyAlignment="1">
      <alignment horizontal="center" vertical="center"/>
    </xf>
    <xf numFmtId="37" fontId="0" fillId="6" borderId="4" xfId="3" applyNumberFormat="1" applyFont="1" applyFill="1" applyBorder="1" applyAlignment="1">
      <alignment horizontal="center" vertical="center"/>
    </xf>
    <xf numFmtId="0" fontId="2" fillId="6" borderId="1" xfId="0" applyFont="1" applyFill="1" applyBorder="1" applyAlignment="1">
      <alignment horizontal="center" wrapText="1"/>
    </xf>
    <xf numFmtId="0" fontId="0" fillId="6" borderId="1" xfId="0" applyFont="1" applyFill="1" applyBorder="1" applyAlignment="1">
      <alignment horizontal="center" vertical="center" wrapText="1"/>
    </xf>
    <xf numFmtId="1" fontId="12" fillId="6" borderId="1" xfId="2" applyNumberFormat="1" applyFont="1" applyFill="1" applyBorder="1" applyAlignment="1">
      <alignment horizontal="center" vertical="center"/>
    </xf>
    <xf numFmtId="9" fontId="0" fillId="6" borderId="1" xfId="0" applyNumberFormat="1" applyFont="1" applyFill="1" applyBorder="1" applyAlignment="1">
      <alignment horizontal="center" vertical="center"/>
    </xf>
    <xf numFmtId="0" fontId="0" fillId="6" borderId="1" xfId="0" applyFill="1" applyBorder="1" applyAlignment="1">
      <alignment horizontal="center" vertical="center"/>
    </xf>
    <xf numFmtId="9" fontId="0" fillId="6" borderId="1" xfId="0" applyNumberFormat="1" applyFill="1" applyBorder="1" applyAlignment="1">
      <alignment horizontal="center" vertical="center"/>
    </xf>
    <xf numFmtId="9" fontId="2" fillId="6" borderId="1" xfId="0" applyNumberFormat="1" applyFont="1" applyFill="1" applyBorder="1" applyAlignment="1">
      <alignment horizontal="center" vertical="center"/>
    </xf>
    <xf numFmtId="0" fontId="0" fillId="6" borderId="1" xfId="0" applyFill="1" applyBorder="1" applyAlignment="1">
      <alignment horizontal="center" vertical="center" wrapText="1"/>
    </xf>
    <xf numFmtId="9" fontId="0" fillId="6" borderId="1" xfId="2" applyFont="1" applyFill="1" applyBorder="1" applyAlignment="1">
      <alignment horizontal="center" vertical="center"/>
    </xf>
    <xf numFmtId="0" fontId="0" fillId="6" borderId="1" xfId="0" applyFill="1" applyBorder="1" applyAlignment="1">
      <alignment horizontal="center"/>
    </xf>
    <xf numFmtId="9" fontId="0" fillId="6" borderId="1" xfId="0" applyNumberFormat="1" applyFont="1" applyFill="1" applyBorder="1" applyAlignment="1">
      <alignment horizontal="center"/>
    </xf>
    <xf numFmtId="0" fontId="2" fillId="6" borderId="1" xfId="0" applyFont="1" applyFill="1" applyBorder="1" applyAlignment="1">
      <alignment horizontal="center"/>
    </xf>
    <xf numFmtId="0" fontId="0" fillId="6" borderId="1" xfId="0" applyFont="1" applyFill="1" applyBorder="1" applyAlignment="1">
      <alignment horizontal="center"/>
    </xf>
    <xf numFmtId="9" fontId="0" fillId="6" borderId="1" xfId="2" applyFont="1" applyFill="1" applyBorder="1" applyAlignment="1">
      <alignment horizontal="center"/>
    </xf>
    <xf numFmtId="49" fontId="3" fillId="6" borderId="1" xfId="0" applyNumberFormat="1" applyFont="1" applyFill="1" applyBorder="1" applyAlignment="1">
      <alignment horizontal="center" vertical="center" wrapText="1" readingOrder="1"/>
    </xf>
    <xf numFmtId="49" fontId="4" fillId="6" borderId="1" xfId="0" applyNumberFormat="1" applyFont="1" applyFill="1" applyBorder="1" applyAlignment="1">
      <alignment horizontal="center" vertical="center" wrapText="1" readingOrder="1"/>
    </xf>
    <xf numFmtId="49" fontId="8" fillId="6" borderId="1" xfId="0" applyNumberFormat="1" applyFont="1" applyFill="1" applyBorder="1" applyAlignment="1">
      <alignment horizontal="center" vertical="center" wrapText="1" readingOrder="1"/>
    </xf>
    <xf numFmtId="1" fontId="2" fillId="6" borderId="1" xfId="0" applyNumberFormat="1" applyFont="1" applyFill="1" applyBorder="1" applyAlignment="1">
      <alignment horizontal="center" vertical="center" wrapText="1"/>
    </xf>
    <xf numFmtId="1" fontId="2" fillId="6" borderId="1" xfId="2" applyNumberFormat="1" applyFont="1" applyFill="1" applyBorder="1" applyAlignment="1">
      <alignment horizontal="center" vertical="center" wrapText="1"/>
    </xf>
    <xf numFmtId="37" fontId="0" fillId="6" borderId="1" xfId="1" applyNumberFormat="1" applyFont="1" applyFill="1" applyBorder="1" applyAlignment="1">
      <alignment horizontal="center" vertical="center" wrapText="1"/>
    </xf>
    <xf numFmtId="37" fontId="1" fillId="6" borderId="1" xfId="1" applyNumberFormat="1" applyFont="1" applyFill="1" applyBorder="1" applyAlignment="1">
      <alignment horizontal="center" vertical="center"/>
    </xf>
    <xf numFmtId="37" fontId="0" fillId="6" borderId="1" xfId="1" applyNumberFormat="1" applyFont="1" applyFill="1" applyBorder="1" applyAlignment="1">
      <alignment horizontal="center" vertical="center"/>
    </xf>
    <xf numFmtId="37" fontId="2" fillId="6" borderId="1" xfId="1" applyNumberFormat="1" applyFont="1" applyFill="1" applyBorder="1" applyAlignment="1">
      <alignment horizontal="center" vertical="center"/>
    </xf>
    <xf numFmtId="1" fontId="2" fillId="6" borderId="1" xfId="2" applyNumberFormat="1" applyFont="1" applyFill="1" applyBorder="1" applyAlignment="1">
      <alignment horizontal="center" vertical="center"/>
    </xf>
    <xf numFmtId="1" fontId="1" fillId="6" borderId="1" xfId="2" applyNumberFormat="1" applyFont="1" applyFill="1" applyBorder="1" applyAlignment="1">
      <alignment horizontal="center" vertical="center"/>
    </xf>
    <xf numFmtId="1" fontId="2" fillId="6" borderId="1" xfId="0" applyNumberFormat="1" applyFont="1" applyFill="1" applyBorder="1" applyAlignment="1">
      <alignment horizontal="center" vertical="center"/>
    </xf>
    <xf numFmtId="1" fontId="0" fillId="6" borderId="1" xfId="0" applyNumberFormat="1" applyFont="1" applyFill="1" applyBorder="1" applyAlignment="1">
      <alignment horizontal="center" vertical="center" wrapText="1"/>
    </xf>
    <xf numFmtId="1" fontId="0" fillId="6" borderId="1" xfId="0" applyNumberFormat="1" applyFont="1" applyFill="1" applyBorder="1" applyAlignment="1">
      <alignment horizontal="center" vertical="center"/>
    </xf>
    <xf numFmtId="3" fontId="0" fillId="6" borderId="1" xfId="0" applyNumberFormat="1" applyFill="1" applyBorder="1" applyAlignment="1">
      <alignment horizontal="center" vertical="center"/>
    </xf>
    <xf numFmtId="3" fontId="2" fillId="6"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9" fontId="3" fillId="6"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44" fontId="0" fillId="6" borderId="1" xfId="3" applyFont="1" applyFill="1" applyBorder="1" applyAlignment="1">
      <alignment horizontal="center"/>
    </xf>
    <xf numFmtId="44" fontId="2" fillId="6" borderId="1" xfId="3" applyFont="1" applyFill="1" applyBorder="1" applyAlignment="1">
      <alignment horizontal="center"/>
    </xf>
    <xf numFmtId="0" fontId="0"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0" fillId="6" borderId="4" xfId="0" applyFill="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left"/>
    </xf>
    <xf numFmtId="1" fontId="0" fillId="6" borderId="4" xfId="0" applyNumberFormat="1" applyFill="1" applyBorder="1" applyAlignment="1">
      <alignment horizontal="center" vertical="center"/>
    </xf>
    <xf numFmtId="0" fontId="8" fillId="0" borderId="1" xfId="0" applyFont="1" applyBorder="1" applyAlignment="1">
      <alignment horizontal="center" vertical="center" wrapText="1" readingOrder="1"/>
    </xf>
    <xf numFmtId="0" fontId="14" fillId="7" borderId="1" xfId="0" applyFont="1" applyFill="1" applyBorder="1" applyAlignment="1">
      <alignment horizontal="center" vertical="center" wrapText="1" readingOrder="1"/>
    </xf>
    <xf numFmtId="0" fontId="3" fillId="7" borderId="1" xfId="0" applyFont="1" applyFill="1" applyBorder="1" applyAlignment="1">
      <alignment horizontal="center" vertical="center" wrapText="1" readingOrder="1"/>
    </xf>
    <xf numFmtId="0" fontId="15" fillId="0" borderId="0" xfId="0" applyFont="1" applyAlignment="1">
      <alignment horizontal="center" vertical="center"/>
    </xf>
    <xf numFmtId="0" fontId="0" fillId="7" borderId="1" xfId="0" applyFont="1" applyFill="1" applyBorder="1" applyAlignment="1">
      <alignment horizontal="center" vertical="center"/>
    </xf>
    <xf numFmtId="0" fontId="16" fillId="0" borderId="1" xfId="0" applyFont="1" applyBorder="1" applyAlignment="1">
      <alignment horizontal="center" vertical="center"/>
    </xf>
    <xf numFmtId="0" fontId="2" fillId="7" borderId="1" xfId="0" applyFont="1" applyFill="1" applyBorder="1" applyAlignment="1">
      <alignment horizontal="center" vertical="center"/>
    </xf>
    <xf numFmtId="165" fontId="13" fillId="7" borderId="1" xfId="0" applyNumberFormat="1" applyFont="1" applyFill="1" applyBorder="1" applyAlignment="1">
      <alignment horizontal="center" vertical="center" wrapText="1" readingOrder="1"/>
    </xf>
    <xf numFmtId="165" fontId="16" fillId="0" borderId="1" xfId="0" applyNumberFormat="1" applyFont="1" applyBorder="1" applyAlignment="1">
      <alignment horizontal="center" vertical="center"/>
    </xf>
    <xf numFmtId="165" fontId="4" fillId="7" borderId="1" xfId="0" applyNumberFormat="1" applyFont="1" applyFill="1" applyBorder="1" applyAlignment="1">
      <alignment horizontal="center" vertical="center" wrapText="1" readingOrder="1"/>
    </xf>
    <xf numFmtId="165" fontId="20" fillId="0" borderId="1" xfId="0" applyNumberFormat="1" applyFont="1" applyBorder="1" applyAlignment="1">
      <alignment horizontal="center" vertical="center" wrapText="1"/>
    </xf>
    <xf numFmtId="1" fontId="0" fillId="6" borderId="4" xfId="0" applyNumberFormat="1" applyFill="1" applyBorder="1" applyAlignment="1">
      <alignment horizontal="center" vertical="center" wrapText="1"/>
    </xf>
    <xf numFmtId="1" fontId="2" fillId="6" borderId="4" xfId="0" applyNumberFormat="1" applyFont="1" applyFill="1" applyBorder="1" applyAlignment="1">
      <alignment horizontal="center" vertical="center"/>
    </xf>
    <xf numFmtId="37" fontId="0" fillId="6" borderId="4" xfId="1" applyNumberFormat="1" applyFont="1" applyFill="1" applyBorder="1" applyAlignment="1">
      <alignment horizontal="center" vertical="center" wrapText="1"/>
    </xf>
    <xf numFmtId="37" fontId="2" fillId="6" borderId="4" xfId="1" applyNumberFormat="1" applyFont="1" applyFill="1" applyBorder="1" applyAlignment="1">
      <alignment horizontal="center" vertical="center"/>
    </xf>
    <xf numFmtId="3" fontId="0" fillId="0" borderId="1" xfId="0" applyNumberFormat="1" applyFont="1" applyBorder="1" applyAlignment="1">
      <alignment horizontal="center" vertical="center" wrapText="1"/>
    </xf>
    <xf numFmtId="3" fontId="0" fillId="6" borderId="4" xfId="0" applyNumberFormat="1" applyFill="1" applyBorder="1" applyAlignment="1">
      <alignment horizontal="center" vertical="center"/>
    </xf>
    <xf numFmtId="0" fontId="0" fillId="6" borderId="14" xfId="0" applyFill="1" applyBorder="1" applyAlignment="1">
      <alignment horizontal="center" vertical="center"/>
    </xf>
    <xf numFmtId="3" fontId="2" fillId="6" borderId="4" xfId="0" applyNumberFormat="1" applyFont="1" applyFill="1" applyBorder="1" applyAlignment="1">
      <alignment horizontal="center" vertical="center"/>
    </xf>
    <xf numFmtId="3" fontId="2" fillId="0" borderId="1" xfId="0" applyNumberFormat="1" applyFont="1" applyBorder="1" applyAlignment="1">
      <alignment horizontal="center" vertical="center" wrapText="1"/>
    </xf>
    <xf numFmtId="0" fontId="0" fillId="5" borderId="1" xfId="0" applyFont="1" applyFill="1" applyBorder="1" applyAlignment="1">
      <alignment horizontal="center" vertical="center"/>
    </xf>
    <xf numFmtId="0" fontId="3" fillId="0" borderId="1" xfId="0" applyFont="1" applyFill="1" applyBorder="1" applyAlignment="1">
      <alignment horizontal="center" vertical="center" wrapText="1" readingOrder="1"/>
    </xf>
    <xf numFmtId="3" fontId="0" fillId="0" borderId="1" xfId="0" applyNumberFormat="1" applyFont="1" applyFill="1" applyBorder="1" applyAlignment="1">
      <alignment horizontal="center" vertical="center"/>
    </xf>
    <xf numFmtId="3" fontId="0" fillId="0" borderId="1" xfId="0" applyNumberFormat="1" applyFont="1" applyBorder="1" applyAlignment="1">
      <alignment horizontal="center" vertical="center"/>
    </xf>
    <xf numFmtId="0" fontId="3" fillId="0" borderId="0" xfId="0" applyFont="1" applyFill="1" applyBorder="1" applyAlignment="1">
      <alignment horizontal="right" vertical="center" wrapText="1" indent="1" readingOrder="1"/>
    </xf>
    <xf numFmtId="0" fontId="3" fillId="0" borderId="0" xfId="0" applyFont="1" applyFill="1" applyBorder="1" applyAlignment="1">
      <alignment horizontal="center" vertical="center" wrapText="1" readingOrder="1"/>
    </xf>
    <xf numFmtId="49" fontId="3" fillId="0" borderId="0" xfId="0" applyNumberFormat="1" applyFont="1" applyBorder="1" applyAlignment="1">
      <alignment horizontal="center" vertical="center" wrapText="1" readingOrder="1"/>
    </xf>
    <xf numFmtId="49" fontId="3" fillId="5" borderId="0" xfId="0" applyNumberFormat="1" applyFont="1" applyFill="1" applyBorder="1" applyAlignment="1">
      <alignment horizontal="center" vertical="center" wrapText="1" readingOrder="1"/>
    </xf>
    <xf numFmtId="49" fontId="8" fillId="5" borderId="0" xfId="0" applyNumberFormat="1" applyFont="1" applyFill="1" applyBorder="1" applyAlignment="1">
      <alignment horizontal="center" vertical="center" wrapText="1" readingOrder="1"/>
    </xf>
    <xf numFmtId="0" fontId="4" fillId="0" borderId="0" xfId="0" applyFont="1" applyFill="1" applyBorder="1" applyAlignment="1">
      <alignment horizontal="right" vertical="center" wrapText="1" indent="1" readingOrder="1"/>
    </xf>
    <xf numFmtId="0" fontId="21" fillId="0" borderId="1" xfId="0" applyFont="1" applyBorder="1" applyAlignment="1">
      <alignment horizontal="center" vertical="center"/>
    </xf>
    <xf numFmtId="9" fontId="12" fillId="5" borderId="1" xfId="0" applyNumberFormat="1" applyFont="1" applyFill="1" applyBorder="1" applyAlignment="1">
      <alignment horizontal="center" vertical="center"/>
    </xf>
    <xf numFmtId="3" fontId="20" fillId="0" borderId="1" xfId="0" applyNumberFormat="1" applyFont="1" applyBorder="1" applyAlignment="1">
      <alignment horizontal="center" vertical="center"/>
    </xf>
    <xf numFmtId="0" fontId="0" fillId="0" borderId="0" xfId="0" applyFill="1" applyBorder="1" applyAlignment="1">
      <alignment horizontal="center" vertical="center"/>
    </xf>
    <xf numFmtId="0" fontId="25" fillId="0" borderId="0" xfId="0" applyFont="1" applyAlignment="1">
      <alignment horizontal="left"/>
    </xf>
    <xf numFmtId="0" fontId="24" fillId="0" borderId="0" xfId="0" applyFont="1"/>
    <xf numFmtId="0" fontId="12" fillId="0" borderId="1" xfId="0" applyFont="1" applyBorder="1" applyAlignment="1">
      <alignment horizontal="center" wrapText="1"/>
    </xf>
    <xf numFmtId="0" fontId="2" fillId="0" borderId="1"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ont="1" applyBorder="1" applyAlignment="1">
      <alignment wrapText="1"/>
    </xf>
    <xf numFmtId="0" fontId="0" fillId="0" borderId="0" xfId="0" applyFont="1" applyFill="1" applyBorder="1" applyAlignment="1">
      <alignment wrapText="1"/>
    </xf>
    <xf numFmtId="9" fontId="12" fillId="0" borderId="0" xfId="2" applyFont="1" applyFill="1" applyBorder="1" applyAlignment="1">
      <alignment horizontal="center" vertical="center" wrapText="1"/>
    </xf>
    <xf numFmtId="0" fontId="0" fillId="0" borderId="1" xfId="0" applyFont="1" applyBorder="1" applyAlignment="1">
      <alignment horizontal="center" wrapText="1"/>
    </xf>
    <xf numFmtId="0" fontId="0" fillId="0" borderId="1" xfId="0" applyFont="1" applyFill="1" applyBorder="1" applyAlignment="1">
      <alignment horizontal="center" wrapText="1"/>
    </xf>
    <xf numFmtId="0" fontId="2" fillId="0" borderId="0" xfId="0" applyFont="1" applyBorder="1" applyAlignment="1"/>
    <xf numFmtId="9" fontId="12" fillId="0" borderId="1" xfId="0" applyNumberFormat="1" applyFont="1" applyFill="1" applyBorder="1" applyAlignment="1">
      <alignment horizontal="center" vertical="center" wrapText="1"/>
    </xf>
    <xf numFmtId="0" fontId="20" fillId="0" borderId="0" xfId="0" applyFont="1"/>
    <xf numFmtId="49" fontId="12" fillId="0" borderId="0" xfId="0" applyNumberFormat="1" applyFont="1" applyBorder="1" applyAlignment="1">
      <alignment horizontal="center" vertical="center" wrapText="1"/>
    </xf>
    <xf numFmtId="9" fontId="27" fillId="8" borderId="1" xfId="0" applyNumberFormat="1" applyFont="1" applyFill="1" applyBorder="1" applyAlignment="1">
      <alignment horizontal="right" vertical="center" wrapText="1"/>
    </xf>
    <xf numFmtId="9" fontId="2" fillId="8" borderId="1" xfId="0" applyNumberFormat="1" applyFont="1" applyFill="1" applyBorder="1" applyAlignment="1">
      <alignment horizontal="right" vertical="center" wrapText="1"/>
    </xf>
    <xf numFmtId="9" fontId="28" fillId="8" borderId="1" xfId="0" applyNumberFormat="1" applyFont="1" applyFill="1" applyBorder="1" applyAlignment="1">
      <alignment horizontal="right" vertical="center" wrapText="1"/>
    </xf>
    <xf numFmtId="0" fontId="20" fillId="0" borderId="0" xfId="0" applyFont="1" applyFill="1" applyBorder="1" applyAlignment="1">
      <alignment horizontal="center" vertical="center"/>
    </xf>
    <xf numFmtId="9" fontId="12" fillId="0" borderId="0" xfId="0" applyNumberFormat="1" applyFont="1" applyFill="1" applyBorder="1" applyAlignment="1">
      <alignment horizontal="center" vertical="center"/>
    </xf>
    <xf numFmtId="0" fontId="12" fillId="0" borderId="1" xfId="0" applyFont="1" applyFill="1" applyBorder="1" applyAlignment="1">
      <alignment horizontal="center"/>
    </xf>
    <xf numFmtId="0" fontId="20" fillId="0" borderId="1" xfId="0" applyFont="1" applyBorder="1" applyAlignment="1">
      <alignment horizontal="center" wrapText="1"/>
    </xf>
    <xf numFmtId="49" fontId="12"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0" fontId="0" fillId="0" borderId="0" xfId="0" applyFont="1" applyFill="1" applyBorder="1" applyAlignment="1">
      <alignment horizontal="left" wrapText="1"/>
    </xf>
    <xf numFmtId="0" fontId="0" fillId="0" borderId="0" xfId="0" applyFill="1" applyBorder="1" applyAlignment="1">
      <alignment horizontal="center" vertical="center"/>
    </xf>
    <xf numFmtId="0" fontId="2" fillId="0" borderId="0" xfId="0" applyFont="1" applyFill="1" applyBorder="1" applyAlignment="1">
      <alignment horizontal="center" wrapText="1"/>
    </xf>
    <xf numFmtId="49" fontId="1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left" vertical="center"/>
    </xf>
    <xf numFmtId="0" fontId="0" fillId="0" borderId="0" xfId="0" applyFont="1" applyAlignment="1">
      <alignment horizontal="left" vertical="center"/>
    </xf>
    <xf numFmtId="49" fontId="0" fillId="0" borderId="0" xfId="0" applyNumberFormat="1" applyBorder="1" applyAlignment="1">
      <alignment horizontal="center" vertical="center"/>
    </xf>
    <xf numFmtId="0" fontId="2" fillId="0" borderId="2" xfId="0" applyFont="1" applyBorder="1" applyAlignment="1">
      <alignment horizontal="center" wrapText="1"/>
    </xf>
    <xf numFmtId="0" fontId="2" fillId="0" borderId="4" xfId="0" applyFont="1" applyBorder="1" applyAlignment="1">
      <alignment horizontal="center" wrapText="1"/>
    </xf>
    <xf numFmtId="49" fontId="0" fillId="0" borderId="2" xfId="0" applyNumberFormat="1" applyFont="1" applyBorder="1" applyAlignment="1">
      <alignment horizontal="center" vertical="center"/>
    </xf>
    <xf numFmtId="49" fontId="0" fillId="0" borderId="4" xfId="0" applyNumberFormat="1"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pplyBorder="1" applyAlignment="1">
      <alignment horizontal="center" wrapText="1"/>
    </xf>
    <xf numFmtId="0" fontId="2" fillId="0" borderId="1" xfId="0" applyFont="1" applyBorder="1" applyAlignment="1">
      <alignment horizontal="center" wrapText="1"/>
    </xf>
    <xf numFmtId="0" fontId="12" fillId="0" borderId="0" xfId="0" applyFont="1" applyAlignment="1">
      <alignment horizontal="left" vertical="center"/>
    </xf>
    <xf numFmtId="0" fontId="2" fillId="0" borderId="2" xfId="0" applyFont="1" applyBorder="1" applyAlignment="1">
      <alignment horizontal="center"/>
    </xf>
    <xf numFmtId="0" fontId="2" fillId="0" borderId="4" xfId="0" applyFont="1" applyBorder="1" applyAlignment="1">
      <alignment horizontal="center"/>
    </xf>
    <xf numFmtId="0" fontId="0" fillId="0" borderId="2" xfId="0" applyFont="1" applyFill="1" applyBorder="1" applyAlignment="1">
      <alignment horizontal="center" wrapText="1"/>
    </xf>
    <xf numFmtId="0" fontId="0" fillId="0" borderId="4" xfId="0" applyFont="1" applyFill="1" applyBorder="1" applyAlignment="1">
      <alignment horizont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0" fontId="12" fillId="0" borderId="0" xfId="0" applyFont="1" applyBorder="1" applyAlignment="1">
      <alignment horizontal="left" wrapText="1"/>
    </xf>
    <xf numFmtId="0" fontId="2" fillId="0" borderId="1" xfId="0" applyFont="1" applyBorder="1" applyAlignment="1">
      <alignment horizontal="center"/>
    </xf>
    <xf numFmtId="1" fontId="20" fillId="0" borderId="2" xfId="2" applyNumberFormat="1" applyFont="1" applyFill="1" applyBorder="1" applyAlignment="1">
      <alignment horizontal="center" vertical="center"/>
    </xf>
    <xf numFmtId="1" fontId="20" fillId="0" borderId="4" xfId="2" applyNumberFormat="1" applyFont="1" applyFill="1" applyBorder="1" applyAlignment="1">
      <alignment horizontal="center" vertical="center"/>
    </xf>
    <xf numFmtId="0" fontId="0" fillId="6" borderId="2" xfId="0" applyFill="1" applyBorder="1" applyAlignment="1">
      <alignment horizontal="center" vertical="center"/>
    </xf>
    <xf numFmtId="0" fontId="0" fillId="6" borderId="4" xfId="0" applyFill="1" applyBorder="1" applyAlignment="1">
      <alignment horizontal="center" vertical="center"/>
    </xf>
    <xf numFmtId="0" fontId="0" fillId="0" borderId="2" xfId="0" applyFont="1" applyBorder="1" applyAlignment="1">
      <alignment horizontal="right"/>
    </xf>
    <xf numFmtId="0" fontId="0" fillId="0" borderId="4" xfId="0" applyFont="1" applyBorder="1" applyAlignment="1">
      <alignment horizontal="right"/>
    </xf>
    <xf numFmtId="0" fontId="0" fillId="0" borderId="2" xfId="0" applyBorder="1" applyAlignment="1">
      <alignment horizontal="center"/>
    </xf>
    <xf numFmtId="0" fontId="0" fillId="0" borderId="4" xfId="0" applyBorder="1" applyAlignment="1">
      <alignment horizontal="center"/>
    </xf>
    <xf numFmtId="0" fontId="2" fillId="6"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4"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9" fontId="12" fillId="0" borderId="2" xfId="0" applyNumberFormat="1" applyFont="1" applyFill="1" applyBorder="1" applyAlignment="1">
      <alignment horizontal="center"/>
    </xf>
    <xf numFmtId="9" fontId="12" fillId="0" borderId="4" xfId="0" applyNumberFormat="1" applyFont="1" applyFill="1" applyBorder="1" applyAlignment="1">
      <alignment horizontal="center"/>
    </xf>
    <xf numFmtId="9" fontId="20" fillId="0" borderId="2" xfId="0" applyNumberFormat="1" applyFont="1" applyFill="1" applyBorder="1" applyAlignment="1">
      <alignment horizontal="center"/>
    </xf>
    <xf numFmtId="9" fontId="20" fillId="0" borderId="4" xfId="0" applyNumberFormat="1" applyFont="1" applyFill="1" applyBorder="1" applyAlignment="1">
      <alignment horizontal="center"/>
    </xf>
    <xf numFmtId="0" fontId="2" fillId="6" borderId="2" xfId="0" applyFont="1" applyFill="1" applyBorder="1" applyAlignment="1">
      <alignment horizontal="center"/>
    </xf>
    <xf numFmtId="0" fontId="2" fillId="6" borderId="4" xfId="0" applyFont="1" applyFill="1" applyBorder="1" applyAlignment="1">
      <alignment horizontal="center"/>
    </xf>
    <xf numFmtId="0" fontId="20" fillId="0" borderId="2" xfId="0" applyFont="1" applyFill="1" applyBorder="1" applyAlignment="1">
      <alignment horizontal="center"/>
    </xf>
    <xf numFmtId="0" fontId="20" fillId="0" borderId="4" xfId="0" applyFont="1" applyFill="1" applyBorder="1" applyAlignment="1">
      <alignment horizontal="center"/>
    </xf>
    <xf numFmtId="0" fontId="0" fillId="0" borderId="2" xfId="0" applyFill="1" applyBorder="1" applyAlignment="1">
      <alignment horizontal="center"/>
    </xf>
    <xf numFmtId="0" fontId="0" fillId="0" borderId="4" xfId="0" applyFill="1" applyBorder="1" applyAlignment="1">
      <alignment horizontal="center"/>
    </xf>
    <xf numFmtId="0" fontId="2" fillId="0" borderId="2" xfId="0" applyFont="1" applyFill="1" applyBorder="1" applyAlignment="1">
      <alignment horizontal="center"/>
    </xf>
    <xf numFmtId="0" fontId="2" fillId="0" borderId="4" xfId="0" applyFont="1" applyFill="1" applyBorder="1" applyAlignment="1">
      <alignment horizontal="center"/>
    </xf>
    <xf numFmtId="0" fontId="0" fillId="0" borderId="2" xfId="0" applyFont="1" applyFill="1" applyBorder="1" applyAlignment="1">
      <alignment horizontal="right"/>
    </xf>
    <xf numFmtId="0" fontId="0" fillId="0" borderId="4" xfId="0" applyFont="1" applyFill="1" applyBorder="1" applyAlignment="1">
      <alignment horizontal="right"/>
    </xf>
    <xf numFmtId="0" fontId="2" fillId="0" borderId="2" xfId="0" applyFont="1" applyFill="1" applyBorder="1" applyAlignment="1">
      <alignment horizontal="right"/>
    </xf>
    <xf numFmtId="0" fontId="2" fillId="0" borderId="4" xfId="0" applyFont="1" applyFill="1" applyBorder="1" applyAlignment="1">
      <alignment horizontal="right"/>
    </xf>
    <xf numFmtId="9" fontId="0" fillId="6" borderId="2" xfId="2" applyNumberFormat="1" applyFont="1" applyFill="1" applyBorder="1" applyAlignment="1">
      <alignment horizontal="center" vertical="center"/>
    </xf>
    <xf numFmtId="9" fontId="0" fillId="6" borderId="4" xfId="2" applyNumberFormat="1" applyFont="1" applyFill="1" applyBorder="1" applyAlignment="1">
      <alignment horizontal="center" vertical="center"/>
    </xf>
    <xf numFmtId="0" fontId="2" fillId="0" borderId="1" xfId="0" applyFont="1" applyBorder="1" applyAlignment="1">
      <alignment horizontal="right" vertical="center" wrapText="1"/>
    </xf>
    <xf numFmtId="164" fontId="0" fillId="0" borderId="0" xfId="2" applyNumberFormat="1" applyFont="1" applyFill="1" applyBorder="1" applyAlignment="1">
      <alignment horizontal="center" vertical="center"/>
    </xf>
    <xf numFmtId="164" fontId="0" fillId="0" borderId="10" xfId="2" applyNumberFormat="1" applyFont="1" applyFill="1" applyBorder="1" applyAlignment="1">
      <alignment horizontal="center" vertical="center"/>
    </xf>
    <xf numFmtId="164" fontId="2" fillId="0" borderId="0" xfId="2" applyNumberFormat="1" applyFont="1" applyFill="1" applyBorder="1" applyAlignment="1">
      <alignment horizontal="center" vertical="center"/>
    </xf>
    <xf numFmtId="0" fontId="2" fillId="0" borderId="10" xfId="0" applyFont="1" applyFill="1" applyBorder="1" applyAlignment="1">
      <alignment horizontal="center"/>
    </xf>
    <xf numFmtId="0" fontId="2" fillId="0" borderId="0" xfId="0" applyFont="1" applyFill="1" applyBorder="1" applyAlignment="1">
      <alignment horizontal="center"/>
    </xf>
    <xf numFmtId="0" fontId="2" fillId="6" borderId="1" xfId="0" applyFont="1" applyFill="1" applyBorder="1" applyAlignment="1">
      <alignment horizontal="center"/>
    </xf>
    <xf numFmtId="0" fontId="0" fillId="0" borderId="2" xfId="0" applyBorder="1" applyAlignment="1">
      <alignment horizontal="right"/>
    </xf>
    <xf numFmtId="0" fontId="0" fillId="0" borderId="4" xfId="0" applyBorder="1" applyAlignment="1">
      <alignment horizontal="right"/>
    </xf>
    <xf numFmtId="0" fontId="2" fillId="6" borderId="2" xfId="0" applyFont="1" applyFill="1" applyBorder="1" applyAlignment="1">
      <alignment horizontal="center" wrapText="1"/>
    </xf>
    <xf numFmtId="0" fontId="2" fillId="6" borderId="4" xfId="0" applyFont="1" applyFill="1" applyBorder="1" applyAlignment="1">
      <alignment horizontal="center" wrapText="1"/>
    </xf>
    <xf numFmtId="0" fontId="2" fillId="0" borderId="2" xfId="0" applyFont="1" applyBorder="1" applyAlignment="1">
      <alignment horizontal="right"/>
    </xf>
    <xf numFmtId="0" fontId="2" fillId="0" borderId="4" xfId="0" applyFont="1" applyBorder="1" applyAlignment="1">
      <alignment horizontal="right"/>
    </xf>
    <xf numFmtId="0" fontId="0" fillId="0" borderId="0" xfId="0" applyFont="1" applyBorder="1" applyAlignment="1">
      <alignment horizontal="center" vertical="center"/>
    </xf>
    <xf numFmtId="0" fontId="2" fillId="0" borderId="0" xfId="0" applyFont="1" applyBorder="1" applyAlignment="1">
      <alignment horizontal="center" vertical="center"/>
    </xf>
    <xf numFmtId="164" fontId="2" fillId="0" borderId="10" xfId="2" applyNumberFormat="1" applyFont="1" applyFill="1" applyBorder="1" applyAlignment="1">
      <alignment horizontal="center" vertical="center"/>
    </xf>
    <xf numFmtId="0" fontId="2" fillId="0" borderId="1" xfId="0" applyFont="1" applyBorder="1" applyAlignment="1">
      <alignment horizontal="right" vertical="center"/>
    </xf>
    <xf numFmtId="0" fontId="12" fillId="0" borderId="2" xfId="0" applyFont="1" applyBorder="1" applyAlignment="1">
      <alignment horizontal="center"/>
    </xf>
    <xf numFmtId="0" fontId="12" fillId="0" borderId="4" xfId="0" applyFont="1" applyBorder="1" applyAlignment="1">
      <alignment horizontal="center"/>
    </xf>
    <xf numFmtId="1" fontId="2" fillId="6" borderId="2" xfId="2" applyNumberFormat="1" applyFont="1" applyFill="1" applyBorder="1" applyAlignment="1">
      <alignment horizontal="center" vertical="center"/>
    </xf>
    <xf numFmtId="1" fontId="2" fillId="6" borderId="4" xfId="2" applyNumberFormat="1" applyFont="1" applyFill="1" applyBorder="1" applyAlignment="1">
      <alignment horizontal="center" vertical="center"/>
    </xf>
    <xf numFmtId="0" fontId="20" fillId="0" borderId="2" xfId="0" applyFont="1" applyBorder="1" applyAlignment="1">
      <alignment horizontal="center"/>
    </xf>
    <xf numFmtId="0" fontId="20" fillId="0" borderId="4" xfId="0" applyFont="1" applyBorder="1" applyAlignment="1">
      <alignment horizontal="center"/>
    </xf>
    <xf numFmtId="9" fontId="2" fillId="6" borderId="2" xfId="2" applyNumberFormat="1" applyFont="1" applyFill="1" applyBorder="1" applyAlignment="1">
      <alignment horizontal="center" vertical="center"/>
    </xf>
    <xf numFmtId="9" fontId="2" fillId="6" borderId="4" xfId="2" applyNumberFormat="1" applyFont="1" applyFill="1" applyBorder="1" applyAlignment="1">
      <alignment horizontal="center" vertical="center"/>
    </xf>
    <xf numFmtId="9" fontId="0" fillId="0" borderId="2" xfId="2" applyNumberFormat="1" applyFont="1" applyFill="1" applyBorder="1" applyAlignment="1">
      <alignment horizontal="center" vertical="center"/>
    </xf>
    <xf numFmtId="9" fontId="0" fillId="0" borderId="4" xfId="2" applyNumberFormat="1" applyFont="1" applyFill="1" applyBorder="1" applyAlignment="1">
      <alignment horizontal="center" vertical="center"/>
    </xf>
    <xf numFmtId="9" fontId="2" fillId="0" borderId="2" xfId="2" applyNumberFormat="1" applyFont="1" applyFill="1" applyBorder="1" applyAlignment="1">
      <alignment horizontal="center" vertical="center"/>
    </xf>
    <xf numFmtId="9" fontId="2" fillId="0" borderId="4" xfId="2" applyNumberFormat="1" applyFont="1" applyFill="1" applyBorder="1" applyAlignment="1">
      <alignment horizontal="center"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0" fillId="6"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0" borderId="5" xfId="0" applyFont="1" applyBorder="1" applyAlignment="1">
      <alignment horizontal="right" vertical="center" wrapText="1"/>
    </xf>
    <xf numFmtId="0" fontId="2" fillId="0" borderId="7" xfId="0" applyFont="1" applyBorder="1" applyAlignment="1">
      <alignment horizontal="right" vertical="center" wrapText="1"/>
    </xf>
    <xf numFmtId="0" fontId="2" fillId="0" borderId="6" xfId="0" applyFont="1" applyBorder="1" applyAlignment="1">
      <alignment horizontal="right" vertical="center" wrapText="1"/>
    </xf>
    <xf numFmtId="0" fontId="0" fillId="0" borderId="1" xfId="0" applyBorder="1" applyAlignment="1">
      <alignment horizontal="center"/>
    </xf>
    <xf numFmtId="0" fontId="0" fillId="0" borderId="0" xfId="0" applyAlignment="1">
      <alignment horizontal="left"/>
    </xf>
    <xf numFmtId="0" fontId="2" fillId="2" borderId="1" xfId="0" applyFont="1" applyFill="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left"/>
    </xf>
    <xf numFmtId="0" fontId="0" fillId="0" borderId="0" xfId="0" applyFont="1" applyAlignment="1">
      <alignment horizontal="right"/>
    </xf>
    <xf numFmtId="0" fontId="5" fillId="6" borderId="5" xfId="0" applyFont="1" applyFill="1" applyBorder="1" applyAlignment="1">
      <alignment horizontal="center" vertical="center" wrapText="1" readingOrder="1"/>
    </xf>
    <xf numFmtId="0" fontId="5" fillId="6" borderId="6" xfId="0" applyFont="1" applyFill="1" applyBorder="1" applyAlignment="1">
      <alignment horizontal="center" vertical="center" wrapText="1" readingOrder="1"/>
    </xf>
    <xf numFmtId="0" fontId="5" fillId="0" borderId="5" xfId="0" applyFont="1" applyFill="1" applyBorder="1" applyAlignment="1">
      <alignment horizontal="center" vertical="center" wrapText="1" readingOrder="1"/>
    </xf>
    <xf numFmtId="0" fontId="5" fillId="0" borderId="6" xfId="0" applyFont="1" applyFill="1" applyBorder="1" applyAlignment="1">
      <alignment horizontal="center" vertical="center" wrapText="1" readingOrder="1"/>
    </xf>
    <xf numFmtId="0" fontId="5" fillId="0" borderId="1" xfId="0" applyFont="1" applyFill="1" applyBorder="1" applyAlignment="1">
      <alignment horizontal="center" vertical="center" wrapText="1" readingOrder="1"/>
    </xf>
    <xf numFmtId="0" fontId="5" fillId="7" borderId="1" xfId="0" applyFont="1" applyFill="1" applyBorder="1" applyAlignment="1">
      <alignment horizontal="center" vertical="center" wrapText="1" readingOrder="1"/>
    </xf>
    <xf numFmtId="0" fontId="0" fillId="0" borderId="0" xfId="0" applyFont="1" applyAlignment="1">
      <alignment horizontal="left"/>
    </xf>
    <xf numFmtId="0" fontId="0" fillId="0" borderId="0" xfId="0" applyFont="1" applyFill="1" applyBorder="1" applyAlignment="1">
      <alignment horizontal="left" vertical="center"/>
    </xf>
    <xf numFmtId="0" fontId="4" fillId="0" borderId="1" xfId="0" applyFont="1" applyFill="1" applyBorder="1" applyAlignment="1">
      <alignment horizontal="left" vertical="center" wrapText="1" readingOrder="1"/>
    </xf>
    <xf numFmtId="0" fontId="2" fillId="0" borderId="0" xfId="0" applyFont="1" applyFill="1" applyBorder="1" applyAlignment="1">
      <alignment horizontal="left" vertical="center"/>
    </xf>
    <xf numFmtId="0" fontId="0" fillId="0" borderId="0" xfId="0" applyFont="1" applyFill="1" applyBorder="1" applyAlignment="1">
      <alignment horizontal="left"/>
    </xf>
    <xf numFmtId="0" fontId="4" fillId="2" borderId="1" xfId="0" applyFont="1" applyFill="1" applyBorder="1" applyAlignment="1">
      <alignment horizontal="center" vertical="center" wrapText="1" readingOrder="1"/>
    </xf>
    <xf numFmtId="0" fontId="0" fillId="0" borderId="0" xfId="0" applyFont="1" applyAlignment="1">
      <alignment horizontal="left" wrapText="1"/>
    </xf>
    <xf numFmtId="0" fontId="6" fillId="0" borderId="0" xfId="0" applyFont="1" applyAlignment="1">
      <alignment horizontal="left"/>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xf>
    <xf numFmtId="0" fontId="2" fillId="0" borderId="8" xfId="0" applyFont="1" applyBorder="1" applyAlignment="1">
      <alignment horizontal="center"/>
    </xf>
    <xf numFmtId="0" fontId="0" fillId="0" borderId="2" xfId="0" applyFont="1" applyBorder="1" applyAlignment="1">
      <alignment horizontal="right" wrapText="1"/>
    </xf>
    <xf numFmtId="0" fontId="0" fillId="0" borderId="4" xfId="0" applyFont="1" applyBorder="1" applyAlignment="1">
      <alignment horizontal="right" wrapText="1"/>
    </xf>
    <xf numFmtId="0" fontId="2" fillId="0" borderId="5" xfId="0" applyFont="1" applyBorder="1" applyAlignment="1">
      <alignment horizontal="right"/>
    </xf>
    <xf numFmtId="0" fontId="2" fillId="0" borderId="7" xfId="0" applyFont="1" applyBorder="1" applyAlignment="1">
      <alignment horizontal="right"/>
    </xf>
    <xf numFmtId="0" fontId="2" fillId="0" borderId="6" xfId="0" applyFont="1" applyBorder="1" applyAlignment="1">
      <alignment horizontal="right"/>
    </xf>
    <xf numFmtId="0" fontId="2" fillId="2" borderId="1" xfId="0" applyFont="1" applyFill="1" applyBorder="1" applyAlignment="1">
      <alignment horizontal="center"/>
    </xf>
    <xf numFmtId="0" fontId="2" fillId="0" borderId="0" xfId="0" applyFont="1" applyAlignment="1">
      <alignment horizontal="left"/>
    </xf>
    <xf numFmtId="0" fontId="2" fillId="0" borderId="11" xfId="0" applyFont="1" applyBorder="1" applyAlignment="1">
      <alignment horizontal="right"/>
    </xf>
    <xf numFmtId="0" fontId="2" fillId="0" borderId="9" xfId="0" applyFont="1" applyBorder="1" applyAlignment="1">
      <alignment horizontal="right"/>
    </xf>
    <xf numFmtId="0" fontId="2" fillId="0" borderId="1" xfId="0" applyFont="1" applyBorder="1" applyAlignment="1">
      <alignment horizontal="right" wrapText="1"/>
    </xf>
    <xf numFmtId="0" fontId="2" fillId="0" borderId="1" xfId="0" applyFont="1" applyBorder="1" applyAlignment="1">
      <alignment horizontal="right"/>
    </xf>
    <xf numFmtId="0" fontId="0" fillId="0" borderId="0" xfId="0" applyFont="1" applyBorder="1" applyAlignment="1">
      <alignment horizontal="left"/>
    </xf>
    <xf numFmtId="0" fontId="2" fillId="0" borderId="1" xfId="0" applyFont="1" applyFill="1" applyBorder="1" applyAlignment="1">
      <alignment horizontal="center" wrapText="1"/>
    </xf>
    <xf numFmtId="164" fontId="12" fillId="0" borderId="0" xfId="2" applyNumberFormat="1" applyFont="1" applyFill="1" applyBorder="1" applyAlignment="1">
      <alignment horizontal="center" vertical="center"/>
    </xf>
    <xf numFmtId="37" fontId="0" fillId="0" borderId="0" xfId="1" applyNumberFormat="1" applyFont="1" applyFill="1" applyBorder="1" applyAlignment="1">
      <alignment horizontal="center" vertical="center"/>
    </xf>
    <xf numFmtId="0" fontId="0" fillId="0" borderId="1" xfId="0" applyBorder="1" applyAlignment="1">
      <alignment horizontal="center" vertical="center" wrapText="1"/>
    </xf>
    <xf numFmtId="0" fontId="3" fillId="0" borderId="0" xfId="0" applyFont="1" applyFill="1" applyBorder="1" applyAlignment="1">
      <alignment horizontal="left" vertical="center" wrapText="1" readingOrder="1"/>
    </xf>
    <xf numFmtId="0" fontId="6" fillId="0" borderId="0" xfId="0" applyFont="1" applyAlignment="1">
      <alignment horizontal="left" vertical="top" wrapText="1"/>
    </xf>
    <xf numFmtId="0" fontId="0" fillId="0" borderId="0" xfId="0" applyAlignment="1">
      <alignment horizontal="left" wrapText="1"/>
    </xf>
    <xf numFmtId="3" fontId="0" fillId="6" borderId="1" xfId="0" applyNumberFormat="1" applyFill="1" applyBorder="1" applyAlignment="1">
      <alignment horizontal="center"/>
    </xf>
    <xf numFmtId="0" fontId="0" fillId="6"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wrapText="1"/>
    </xf>
    <xf numFmtId="1" fontId="0" fillId="0" borderId="0" xfId="2" applyNumberFormat="1" applyFont="1" applyFill="1" applyBorder="1"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Font="1" applyBorder="1" applyAlignment="1">
      <alignment horizontal="right" vertical="center" wrapText="1"/>
    </xf>
    <xf numFmtId="0" fontId="0" fillId="0" borderId="7" xfId="0" applyFont="1" applyBorder="1" applyAlignment="1">
      <alignment horizontal="right" vertical="center" wrapText="1"/>
    </xf>
    <xf numFmtId="0" fontId="0" fillId="0" borderId="6" xfId="0" applyFont="1" applyBorder="1" applyAlignment="1">
      <alignment horizontal="right" vertical="center" wrapText="1"/>
    </xf>
    <xf numFmtId="0" fontId="2" fillId="0" borderId="1" xfId="0" applyFont="1"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xf>
    <xf numFmtId="6" fontId="0" fillId="0" borderId="2" xfId="0" applyNumberFormat="1" applyBorder="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Fill="1" applyBorder="1" applyAlignment="1">
      <alignment horizontal="right" wrapText="1"/>
    </xf>
    <xf numFmtId="0" fontId="2" fillId="0" borderId="3" xfId="0" applyFont="1" applyFill="1" applyBorder="1" applyAlignment="1">
      <alignment horizontal="right" wrapText="1"/>
    </xf>
    <xf numFmtId="0" fontId="2" fillId="0" borderId="4" xfId="0" applyFont="1" applyFill="1" applyBorder="1" applyAlignment="1">
      <alignment horizontal="right" wrapText="1"/>
    </xf>
    <xf numFmtId="0" fontId="5" fillId="6" borderId="1" xfId="0" applyFont="1" applyFill="1" applyBorder="1" applyAlignment="1">
      <alignment horizontal="center" vertical="center" wrapText="1" readingOrder="1"/>
    </xf>
    <xf numFmtId="0" fontId="0" fillId="0" borderId="5" xfId="0" applyFont="1" applyFill="1" applyBorder="1" applyAlignment="1">
      <alignment horizontal="right" vertical="center" wrapText="1"/>
    </xf>
    <xf numFmtId="0" fontId="0" fillId="0" borderId="6" xfId="0" applyFont="1" applyFill="1" applyBorder="1" applyAlignment="1">
      <alignment horizontal="right" vertical="center" wrapText="1"/>
    </xf>
    <xf numFmtId="3" fontId="0" fillId="0" borderId="1" xfId="0" applyNumberFormat="1" applyFont="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3" fontId="0" fillId="6" borderId="2" xfId="0" applyNumberFormat="1" applyFill="1" applyBorder="1" applyAlignment="1">
      <alignment horizontal="center" vertical="center"/>
    </xf>
    <xf numFmtId="3" fontId="0" fillId="6" borderId="4" xfId="0" applyNumberFormat="1" applyFill="1" applyBorder="1" applyAlignment="1">
      <alignment horizontal="center" vertical="center"/>
    </xf>
    <xf numFmtId="3" fontId="0" fillId="6" borderId="1" xfId="0" applyNumberFormat="1" applyFill="1" applyBorder="1" applyAlignment="1">
      <alignment horizontal="center" vertical="center"/>
    </xf>
    <xf numFmtId="3" fontId="0" fillId="6" borderId="1" xfId="0" applyNumberFormat="1" applyFill="1" applyBorder="1" applyAlignment="1">
      <alignment horizontal="center" vertical="center" wrapText="1"/>
    </xf>
    <xf numFmtId="3" fontId="0" fillId="0" borderId="1" xfId="0" applyNumberFormat="1" applyFont="1" applyFill="1" applyBorder="1" applyAlignment="1">
      <alignment horizontal="center" vertical="center"/>
    </xf>
    <xf numFmtId="3" fontId="0" fillId="0" borderId="1" xfId="0" applyNumberFormat="1" applyFont="1" applyFill="1" applyBorder="1" applyAlignment="1">
      <alignment horizontal="center" vertical="center" wrapText="1"/>
    </xf>
    <xf numFmtId="3" fontId="0" fillId="0" borderId="2" xfId="0" applyNumberFormat="1" applyFont="1" applyFill="1" applyBorder="1" applyAlignment="1">
      <alignment horizontal="center" vertical="center"/>
    </xf>
    <xf numFmtId="3" fontId="0" fillId="0" borderId="4" xfId="0" applyNumberFormat="1" applyFont="1" applyFill="1" applyBorder="1" applyAlignment="1">
      <alignment horizontal="center" vertical="center"/>
    </xf>
    <xf numFmtId="0" fontId="0" fillId="0" borderId="3" xfId="0" applyBorder="1" applyAlignment="1">
      <alignment horizontal="center" vertical="center"/>
    </xf>
    <xf numFmtId="3" fontId="12" fillId="6" borderId="1" xfId="0" applyNumberFormat="1" applyFont="1" applyFill="1" applyBorder="1" applyAlignment="1">
      <alignment horizontal="center" vertical="center"/>
    </xf>
    <xf numFmtId="0" fontId="0" fillId="0" borderId="0" xfId="0" applyFill="1" applyBorder="1" applyAlignment="1">
      <alignment horizontal="center" vertical="center" wrapText="1"/>
    </xf>
    <xf numFmtId="3" fontId="20" fillId="6" borderId="2" xfId="0" applyNumberFormat="1" applyFont="1" applyFill="1" applyBorder="1" applyAlignment="1">
      <alignment horizontal="center" vertical="center" wrapText="1"/>
    </xf>
    <xf numFmtId="3" fontId="20" fillId="6" borderId="4" xfId="0" applyNumberFormat="1" applyFont="1" applyFill="1" applyBorder="1" applyAlignment="1">
      <alignment horizontal="center"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3"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3" fontId="20" fillId="0" borderId="2"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12" fillId="0" borderId="3" xfId="0" applyFont="1" applyBorder="1" applyAlignment="1">
      <alignment horizontal="center"/>
    </xf>
    <xf numFmtId="6" fontId="12" fillId="0" borderId="2" xfId="0" applyNumberFormat="1" applyFont="1" applyBorder="1" applyAlignment="1">
      <alignment horizont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xf>
    <xf numFmtId="0" fontId="0" fillId="0" borderId="4" xfId="0" applyFill="1" applyBorder="1" applyAlignment="1">
      <alignment horizontal="left" vertical="center"/>
    </xf>
    <xf numFmtId="0" fontId="24" fillId="0" borderId="0" xfId="0" applyFont="1" applyAlignment="1">
      <alignment horizontal="left"/>
    </xf>
    <xf numFmtId="0" fontId="6" fillId="0" borderId="0" xfId="0" applyFont="1" applyFill="1" applyBorder="1" applyAlignment="1">
      <alignment vertical="center"/>
    </xf>
    <xf numFmtId="0" fontId="6" fillId="0" borderId="0" xfId="0" applyFont="1" applyAlignment="1"/>
    <xf numFmtId="0" fontId="0" fillId="0" borderId="0" xfId="0" applyFont="1" applyAlignment="1"/>
    <xf numFmtId="0" fontId="2" fillId="0" borderId="0" xfId="0" applyFont="1" applyFill="1" applyBorder="1" applyAlignment="1">
      <alignment horizontal="center" vertical="center" wrapText="1"/>
    </xf>
    <xf numFmtId="0" fontId="0" fillId="0" borderId="5" xfId="0" applyFont="1" applyBorder="1" applyAlignment="1">
      <alignment horizontal="right" vertical="center"/>
    </xf>
    <xf numFmtId="0" fontId="0" fillId="0" borderId="6" xfId="0" applyFont="1" applyBorder="1" applyAlignment="1">
      <alignment horizontal="right" vertical="center"/>
    </xf>
    <xf numFmtId="0" fontId="6" fillId="0" borderId="0" xfId="0" applyFont="1" applyFill="1" applyBorder="1" applyAlignment="1">
      <alignment horizontal="left" vertical="center"/>
    </xf>
    <xf numFmtId="0" fontId="2" fillId="0" borderId="3" xfId="0" applyFont="1" applyBorder="1" applyAlignment="1">
      <alignment horizontal="center"/>
    </xf>
  </cellXfs>
  <cellStyles count="4">
    <cellStyle name="Milliers" xfId="1" builtinId="3"/>
    <cellStyle name="Monétaire" xfId="3"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Board by gender / Conseil d'administration par genre</a:t>
            </a:r>
          </a:p>
          <a:p>
            <a:pPr>
              <a:defRPr/>
            </a:pPr>
            <a:r>
              <a:rPr lang="fr-CA"/>
              <a:t>2020</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923B-4D64-8DF4-6AA333F364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923B-4D64-8DF4-6AA333F364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'Governance - Gouvernance'!$B$21:$B$22</c:f>
              <c:strCache>
                <c:ptCount val="2"/>
                <c:pt idx="0">
                  <c:v>Women / Femmes</c:v>
                </c:pt>
                <c:pt idx="1">
                  <c:v>Men / Hommes</c:v>
                </c:pt>
              </c:strCache>
            </c:strRef>
          </c:cat>
          <c:val>
            <c:numRef>
              <c:f>'Governance - Gouvernance'!$C$21:$C$22</c:f>
              <c:numCache>
                <c:formatCode>General</c:formatCode>
                <c:ptCount val="2"/>
                <c:pt idx="0">
                  <c:v>3</c:v>
                </c:pt>
                <c:pt idx="1">
                  <c:v>7</c:v>
                </c:pt>
              </c:numCache>
            </c:numRef>
          </c:val>
          <c:extLst>
            <c:ext xmlns:c16="http://schemas.microsoft.com/office/drawing/2014/chart" uri="{C3380CC4-5D6E-409C-BE32-E72D297353CC}">
              <c16:uniqueId val="{00000000-923B-4D64-8DF4-6AA333F36459}"/>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6370-4D3E-9DF7-93DF805D4C0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6370-4D3E-9DF7-93DF805D4C0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'Governance - Gouvernance'!$B$21:$B$22</c:f>
              <c:strCache>
                <c:ptCount val="2"/>
                <c:pt idx="0">
                  <c:v>Women / Femmes</c:v>
                </c:pt>
                <c:pt idx="1">
                  <c:v>Men / Hommes</c:v>
                </c:pt>
              </c:strCache>
            </c:strRef>
          </c:cat>
          <c:val>
            <c:numRef>
              <c:f>'Governance - Gouvernance'!$D$21:$D$22</c:f>
              <c:numCache>
                <c:formatCode>0%</c:formatCode>
                <c:ptCount val="2"/>
                <c:pt idx="0">
                  <c:v>0.3</c:v>
                </c:pt>
                <c:pt idx="1">
                  <c:v>0.7</c:v>
                </c:pt>
              </c:numCache>
            </c:numRef>
          </c:val>
          <c:extLst>
            <c:ext xmlns:c16="http://schemas.microsoft.com/office/drawing/2014/chart" uri="{C3380CC4-5D6E-409C-BE32-E72D297353CC}">
              <c16:uniqueId val="{00000005-FBD6-41E7-AED5-641E93A18909}"/>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sz="1800" b="1" i="0" cap="all" baseline="0">
                <a:effectLst/>
              </a:rPr>
              <a:t>Employees by Age</a:t>
            </a:r>
            <a:endParaRPr lang="fr-CA">
              <a:effectLst/>
            </a:endParaRPr>
          </a:p>
          <a:p>
            <a:pPr>
              <a:defRPr/>
            </a:pPr>
            <a:r>
              <a:rPr lang="fr-CA" sz="1800" b="1" i="0" cap="all" baseline="0">
                <a:effectLst/>
              </a:rPr>
              <a:t> Employés par âge</a:t>
            </a:r>
            <a:endParaRPr lang="fr-CA">
              <a:effectLst/>
            </a:endParaRPr>
          </a:p>
          <a:p>
            <a:pPr>
              <a:defRPr/>
            </a:pPr>
            <a:r>
              <a:rPr lang="fr-CA" sz="1800" b="1" i="0" cap="all" baseline="0">
                <a:effectLst/>
              </a:rPr>
              <a:t>2020</a:t>
            </a:r>
            <a:endParaRPr lang="fr-CA">
              <a:effectLst/>
            </a:endParaRP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99AD-4602-9A8D-4E36CF53AD4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99AD-4602-9A8D-4E36CF53AD4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99AD-4602-9A8D-4E36CF53AD4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'Workforce - Effectif'!$C$90:$C$92</c:f>
              <c:strCache>
                <c:ptCount val="3"/>
                <c:pt idx="0">
                  <c:v>&lt;30</c:v>
                </c:pt>
                <c:pt idx="1">
                  <c:v>30-50</c:v>
                </c:pt>
                <c:pt idx="2">
                  <c:v>50 &lt;</c:v>
                </c:pt>
              </c:strCache>
            </c:strRef>
          </c:cat>
          <c:val>
            <c:numRef>
              <c:f>'Workforce - Effectif'!$D$90:$D$92</c:f>
              <c:numCache>
                <c:formatCode>General</c:formatCode>
                <c:ptCount val="3"/>
                <c:pt idx="0">
                  <c:v>68</c:v>
                </c:pt>
                <c:pt idx="1">
                  <c:v>93</c:v>
                </c:pt>
                <c:pt idx="2">
                  <c:v>33</c:v>
                </c:pt>
              </c:numCache>
            </c:numRef>
          </c:val>
          <c:extLst>
            <c:ext xmlns:c16="http://schemas.microsoft.com/office/drawing/2014/chart" uri="{C3380CC4-5D6E-409C-BE32-E72D297353CC}">
              <c16:uniqueId val="{00000000-10BD-4E1D-A70B-698DC91EB1B6}"/>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99AD-4602-9A8D-4E36CF53AD4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99AD-4602-9A8D-4E36CF53AD4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99AD-4602-9A8D-4E36CF53AD4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'Workforce - Effectif'!$C$90:$C$92</c:f>
              <c:strCache>
                <c:ptCount val="3"/>
                <c:pt idx="0">
                  <c:v>&lt;30</c:v>
                </c:pt>
                <c:pt idx="1">
                  <c:v>30-50</c:v>
                </c:pt>
                <c:pt idx="2">
                  <c:v>50 &lt;</c:v>
                </c:pt>
              </c:strCache>
            </c:strRef>
          </c:cat>
          <c:val>
            <c:numRef>
              <c:f>'Workforce - Effectif'!$E$90:$E$92</c:f>
              <c:numCache>
                <c:formatCode>0%</c:formatCode>
                <c:ptCount val="3"/>
                <c:pt idx="0">
                  <c:v>0.35051546391752575</c:v>
                </c:pt>
                <c:pt idx="1">
                  <c:v>0.47938144329896909</c:v>
                </c:pt>
                <c:pt idx="2">
                  <c:v>0.17010309278350516</c:v>
                </c:pt>
              </c:numCache>
            </c:numRef>
          </c:val>
          <c:extLst>
            <c:ext xmlns:c16="http://schemas.microsoft.com/office/drawing/2014/chart" uri="{C3380CC4-5D6E-409C-BE32-E72D297353CC}">
              <c16:uniqueId val="{00000001-10BD-4E1D-A70B-698DC91EB1B6}"/>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a:t>Employees and Contractors</a:t>
            </a:r>
            <a:r>
              <a:rPr lang="fr-CA" baseline="0"/>
              <a:t>  / </a:t>
            </a:r>
            <a:r>
              <a:rPr lang="fr-CA"/>
              <a:t>Employés</a:t>
            </a:r>
            <a:r>
              <a:rPr lang="fr-CA" baseline="0"/>
              <a:t> et Entrepreneurs</a:t>
            </a:r>
          </a:p>
          <a:p>
            <a:pPr>
              <a:defRPr/>
            </a:pPr>
            <a:endParaRPr lang="fr-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'Health &amp; Safety - Santé &amp; Sécur'!$B$17</c:f>
              <c:strCache>
                <c:ptCount val="1"/>
                <c:pt idx="0">
                  <c:v>Fatalities / Fatalités</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2"/>
                    </a:solidFill>
                    <a:latin typeface="+mn-lt"/>
                    <a:ea typeface="+mn-ea"/>
                    <a:cs typeface="+mn-cs"/>
                  </a:defRPr>
                </a:pPr>
                <a:endParaRPr lang="fr-FR"/>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'Health &amp; Safety - Santé &amp; Sécur'!$C$11:$F$12</c:f>
              <c:strCache>
                <c:ptCount val="4"/>
                <c:pt idx="0">
                  <c:v>2017</c:v>
                </c:pt>
                <c:pt idx="1">
                  <c:v>2018</c:v>
                </c:pt>
                <c:pt idx="2">
                  <c:v>2019</c:v>
                </c:pt>
                <c:pt idx="3">
                  <c:v>2020</c:v>
                </c:pt>
              </c:strCache>
            </c:strRef>
          </c:cat>
          <c:val>
            <c:numRef>
              <c:f>'Health &amp; Safety - Santé &amp; Sécur'!$C$17:$F$17</c:f>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4-C4A4-492F-BBC8-07626FA08EEB}"/>
            </c:ext>
          </c:extLst>
        </c:ser>
        <c:ser>
          <c:idx val="1"/>
          <c:order val="1"/>
          <c:tx>
            <c:strRef>
              <c:f>'Health &amp; Safety - Santé &amp; Sécur'!$B$13</c:f>
              <c:strCache>
                <c:ptCount val="1"/>
                <c:pt idx="0">
                  <c:v>First aid / Premiers soins</c:v>
                </c:pt>
              </c:strCache>
            </c:strRef>
          </c:tx>
          <c:spPr>
            <a:solidFill>
              <a:schemeClr val="accent4"/>
            </a:solidFill>
            <a:ln>
              <a:noFill/>
            </a:ln>
            <a:effectLst/>
          </c:spPr>
          <c:invertIfNegative val="0"/>
          <c:dLbls>
            <c:dLbl>
              <c:idx val="0"/>
              <c:layout>
                <c:manualLayout>
                  <c:x val="-1.8865039138643109E-3"/>
                  <c:y val="-4.4302682063441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4A4-492F-BBC8-07626FA08EEB}"/>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C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'Health &amp; Safety - Santé &amp; Sécur'!$C$11:$F$12</c:f>
              <c:strCache>
                <c:ptCount val="4"/>
                <c:pt idx="0">
                  <c:v>2017</c:v>
                </c:pt>
                <c:pt idx="1">
                  <c:v>2018</c:v>
                </c:pt>
                <c:pt idx="2">
                  <c:v>2019</c:v>
                </c:pt>
                <c:pt idx="3">
                  <c:v>2020</c:v>
                </c:pt>
              </c:strCache>
            </c:strRef>
          </c:cat>
          <c:val>
            <c:numRef>
              <c:f>'Health &amp; Safety - Santé &amp; Sécur'!$C$13:$F$13</c:f>
              <c:numCache>
                <c:formatCode>General</c:formatCode>
                <c:ptCount val="4"/>
                <c:pt idx="0">
                  <c:v>131</c:v>
                </c:pt>
                <c:pt idx="1">
                  <c:v>104</c:v>
                </c:pt>
                <c:pt idx="2">
                  <c:v>114</c:v>
                </c:pt>
                <c:pt idx="3">
                  <c:v>91</c:v>
                </c:pt>
              </c:numCache>
            </c:numRef>
          </c:val>
          <c:extLst>
            <c:ext xmlns:c16="http://schemas.microsoft.com/office/drawing/2014/chart" uri="{C3380CC4-5D6E-409C-BE32-E72D297353CC}">
              <c16:uniqueId val="{00000000-C4A4-492F-BBC8-07626FA08EEB}"/>
            </c:ext>
          </c:extLst>
        </c:ser>
        <c:ser>
          <c:idx val="2"/>
          <c:order val="2"/>
          <c:tx>
            <c:strRef>
              <c:f>'Health &amp; Safety - Santé &amp; Sécur'!$B$14</c:f>
              <c:strCache>
                <c:ptCount val="1"/>
                <c:pt idx="0">
                  <c:v>Medical aid  / Attention médicale</c:v>
                </c:pt>
              </c:strCache>
            </c:strRef>
          </c:tx>
          <c:spPr>
            <a:solidFill>
              <a:schemeClr val="accent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6">
                        <a:lumMod val="7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'Health &amp; Safety - Santé &amp; Sécur'!$C$11:$F$12</c:f>
              <c:strCache>
                <c:ptCount val="4"/>
                <c:pt idx="0">
                  <c:v>2017</c:v>
                </c:pt>
                <c:pt idx="1">
                  <c:v>2018</c:v>
                </c:pt>
                <c:pt idx="2">
                  <c:v>2019</c:v>
                </c:pt>
                <c:pt idx="3">
                  <c:v>2020</c:v>
                </c:pt>
              </c:strCache>
            </c:strRef>
          </c:cat>
          <c:val>
            <c:numRef>
              <c:f>'Health &amp; Safety - Santé &amp; Sécur'!$C$14:$F$14</c:f>
              <c:numCache>
                <c:formatCode>General</c:formatCode>
                <c:ptCount val="4"/>
                <c:pt idx="0">
                  <c:v>26</c:v>
                </c:pt>
                <c:pt idx="1">
                  <c:v>17</c:v>
                </c:pt>
                <c:pt idx="2">
                  <c:v>10</c:v>
                </c:pt>
                <c:pt idx="3">
                  <c:v>10</c:v>
                </c:pt>
              </c:numCache>
            </c:numRef>
          </c:val>
          <c:extLst>
            <c:ext xmlns:c16="http://schemas.microsoft.com/office/drawing/2014/chart" uri="{C3380CC4-5D6E-409C-BE32-E72D297353CC}">
              <c16:uniqueId val="{00000001-C4A4-492F-BBC8-07626FA08EEB}"/>
            </c:ext>
          </c:extLst>
        </c:ser>
        <c:ser>
          <c:idx val="3"/>
          <c:order val="3"/>
          <c:tx>
            <c:strRef>
              <c:f>'Health &amp; Safety - Santé &amp; Sécur'!$B$15</c:f>
              <c:strCache>
                <c:ptCount val="1"/>
                <c:pt idx="0">
                  <c:v>Lost time / Perte de temps</c:v>
                </c:pt>
              </c:strCache>
            </c:strRef>
          </c:tx>
          <c:spPr>
            <a:solidFill>
              <a:schemeClr val="accent2">
                <a:lumMod val="60000"/>
              </a:schemeClr>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2">
                        <a:lumMod val="5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'Health &amp; Safety - Santé &amp; Sécur'!$C$11:$F$12</c:f>
              <c:strCache>
                <c:ptCount val="4"/>
                <c:pt idx="0">
                  <c:v>2017</c:v>
                </c:pt>
                <c:pt idx="1">
                  <c:v>2018</c:v>
                </c:pt>
                <c:pt idx="2">
                  <c:v>2019</c:v>
                </c:pt>
                <c:pt idx="3">
                  <c:v>2020</c:v>
                </c:pt>
              </c:strCache>
            </c:strRef>
          </c:cat>
          <c:val>
            <c:numRef>
              <c:f>'Health &amp; Safety - Santé &amp; Sécur'!$C$15:$F$15</c:f>
              <c:numCache>
                <c:formatCode>General</c:formatCode>
                <c:ptCount val="4"/>
                <c:pt idx="0">
                  <c:v>8</c:v>
                </c:pt>
                <c:pt idx="1">
                  <c:v>3</c:v>
                </c:pt>
                <c:pt idx="2">
                  <c:v>3</c:v>
                </c:pt>
                <c:pt idx="3">
                  <c:v>2</c:v>
                </c:pt>
              </c:numCache>
            </c:numRef>
          </c:val>
          <c:extLst>
            <c:ext xmlns:c16="http://schemas.microsoft.com/office/drawing/2014/chart" uri="{C3380CC4-5D6E-409C-BE32-E72D297353CC}">
              <c16:uniqueId val="{00000002-C4A4-492F-BBC8-07626FA08EEB}"/>
            </c:ext>
          </c:extLst>
        </c:ser>
        <c:ser>
          <c:idx val="4"/>
          <c:order val="4"/>
          <c:tx>
            <c:strRef>
              <c:f>'Health &amp; Safety - Santé &amp; Sécur'!$B$16</c:f>
              <c:strCache>
                <c:ptCount val="1"/>
                <c:pt idx="0">
                  <c:v>Restricted work / Restriction du travail</c:v>
                </c:pt>
              </c:strCache>
            </c:strRef>
          </c:tx>
          <c:spPr>
            <a:solidFill>
              <a:schemeClr val="accent4">
                <a:lumMod val="60000"/>
              </a:schemeClr>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lumMod val="5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'Health &amp; Safety - Santé &amp; Sécur'!$C$11:$F$12</c:f>
              <c:strCache>
                <c:ptCount val="4"/>
                <c:pt idx="0">
                  <c:v>2017</c:v>
                </c:pt>
                <c:pt idx="1">
                  <c:v>2018</c:v>
                </c:pt>
                <c:pt idx="2">
                  <c:v>2019</c:v>
                </c:pt>
                <c:pt idx="3">
                  <c:v>2020</c:v>
                </c:pt>
              </c:strCache>
            </c:strRef>
          </c:cat>
          <c:val>
            <c:numRef>
              <c:f>'Health &amp; Safety - Santé &amp; Sécur'!$C$16:$F$16</c:f>
              <c:numCache>
                <c:formatCode>General</c:formatCode>
                <c:ptCount val="4"/>
                <c:pt idx="0">
                  <c:v>22</c:v>
                </c:pt>
                <c:pt idx="1">
                  <c:v>20</c:v>
                </c:pt>
                <c:pt idx="2">
                  <c:v>16</c:v>
                </c:pt>
                <c:pt idx="3">
                  <c:v>18</c:v>
                </c:pt>
              </c:numCache>
            </c:numRef>
          </c:val>
          <c:extLst>
            <c:ext xmlns:c16="http://schemas.microsoft.com/office/drawing/2014/chart" uri="{C3380CC4-5D6E-409C-BE32-E72D297353CC}">
              <c16:uniqueId val="{00000003-C4A4-492F-BBC8-07626FA08EEB}"/>
            </c:ext>
          </c:extLst>
        </c:ser>
        <c:dLbls>
          <c:dLblPos val="ctr"/>
          <c:showLegendKey val="0"/>
          <c:showVal val="1"/>
          <c:showCatName val="0"/>
          <c:showSerName val="0"/>
          <c:showPercent val="0"/>
          <c:showBubbleSize val="0"/>
        </c:dLbls>
        <c:gapWidth val="55"/>
        <c:overlap val="100"/>
        <c:axId val="597454160"/>
        <c:axId val="438155632"/>
        <c:extLst/>
      </c:barChart>
      <c:lineChart>
        <c:grouping val="standard"/>
        <c:varyColors val="0"/>
        <c:ser>
          <c:idx val="5"/>
          <c:order val="5"/>
          <c:tx>
            <c:strRef>
              <c:f>'Health &amp; Safety - Santé &amp; Sécur'!$B$19</c:f>
              <c:strCache>
                <c:ptCount val="1"/>
                <c:pt idx="0">
                  <c:v>Lost time injury frequency rate 
Taux de fréquence des blessures entraînant une perte de temps</c:v>
                </c:pt>
              </c:strCache>
            </c:strRef>
          </c:tx>
          <c:spPr>
            <a:ln w="28575" cap="rnd">
              <a:solidFill>
                <a:srgbClr val="00B0F0"/>
              </a:solidFill>
              <a:round/>
            </a:ln>
            <a:effectLst/>
          </c:spPr>
          <c:marker>
            <c:symbol val="circle"/>
            <c:size val="5"/>
            <c:spPr>
              <a:solidFill>
                <a:schemeClr val="accent6">
                  <a:lumMod val="60000"/>
                </a:schemeClr>
              </a:solidFill>
              <a:ln w="9525">
                <a:solidFill>
                  <a:srgbClr val="00B0F0"/>
                </a:solidFill>
              </a:ln>
              <a:effectLst/>
            </c:spPr>
          </c:marker>
          <c:dLbls>
            <c:spPr>
              <a:solidFill>
                <a:schemeClr val="bg1"/>
              </a:solidFill>
              <a:ln>
                <a:solidFill>
                  <a:srgbClr val="00B0F0"/>
                </a:solidFill>
              </a:ln>
              <a:effectLst/>
            </c:spPr>
            <c:txPr>
              <a:bodyPr rot="0" spcFirstLastPara="1" vertOverflow="clip" horzOverflow="clip" vert="horz" wrap="square" lIns="36576" tIns="18288" rIns="36576" bIns="18288" anchor="ctr" anchorCtr="1">
                <a:spAutoFit/>
              </a:bodyPr>
              <a:lstStyle/>
              <a:p>
                <a:pPr>
                  <a:defRPr sz="1200" b="1" i="0" u="none" strike="noStrike" kern="1200" baseline="0">
                    <a:solidFill>
                      <a:srgbClr val="00B0F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strRef>
              <c:f>'Health &amp; Safety - Santé &amp; Sécur'!$C$11:$F$12</c:f>
              <c:strCache>
                <c:ptCount val="4"/>
                <c:pt idx="0">
                  <c:v>2017</c:v>
                </c:pt>
                <c:pt idx="1">
                  <c:v>2018</c:v>
                </c:pt>
                <c:pt idx="2">
                  <c:v>2019</c:v>
                </c:pt>
                <c:pt idx="3">
                  <c:v>2020</c:v>
                </c:pt>
              </c:strCache>
            </c:strRef>
          </c:cat>
          <c:val>
            <c:numRef>
              <c:f>'Health &amp; Safety - Santé &amp; Sécur'!$C$19:$F$19</c:f>
              <c:numCache>
                <c:formatCode>General</c:formatCode>
                <c:ptCount val="4"/>
                <c:pt idx="0">
                  <c:v>1.6</c:v>
                </c:pt>
                <c:pt idx="1">
                  <c:v>0.7</c:v>
                </c:pt>
                <c:pt idx="2">
                  <c:v>0.56999999999999995</c:v>
                </c:pt>
                <c:pt idx="3">
                  <c:v>0.44</c:v>
                </c:pt>
              </c:numCache>
            </c:numRef>
          </c:val>
          <c:smooth val="0"/>
          <c:extLst>
            <c:ext xmlns:c16="http://schemas.microsoft.com/office/drawing/2014/chart" uri="{C3380CC4-5D6E-409C-BE32-E72D297353CC}">
              <c16:uniqueId val="{00000007-C4A4-492F-BBC8-07626FA08EEB}"/>
            </c:ext>
          </c:extLst>
        </c:ser>
        <c:dLbls>
          <c:showLegendKey val="0"/>
          <c:showVal val="0"/>
          <c:showCatName val="0"/>
          <c:showSerName val="0"/>
          <c:showPercent val="0"/>
          <c:showBubbleSize val="0"/>
        </c:dLbls>
        <c:marker val="1"/>
        <c:smooth val="0"/>
        <c:axId val="836229008"/>
        <c:axId val="836228680"/>
      </c:lineChart>
      <c:catAx>
        <c:axId val="59745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8155632"/>
        <c:crosses val="autoZero"/>
        <c:auto val="1"/>
        <c:lblAlgn val="ctr"/>
        <c:lblOffset val="100"/>
        <c:noMultiLvlLbl val="0"/>
      </c:catAx>
      <c:valAx>
        <c:axId val="438155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7454160"/>
        <c:crosses val="autoZero"/>
        <c:crossBetween val="between"/>
      </c:valAx>
      <c:valAx>
        <c:axId val="836228680"/>
        <c:scaling>
          <c:orientation val="minMax"/>
          <c:max val="5"/>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36229008"/>
        <c:crosses val="max"/>
        <c:crossBetween val="between"/>
      </c:valAx>
      <c:catAx>
        <c:axId val="836229008"/>
        <c:scaling>
          <c:orientation val="minMax"/>
        </c:scaling>
        <c:delete val="1"/>
        <c:axPos val="b"/>
        <c:numFmt formatCode="General" sourceLinked="1"/>
        <c:majorTickMark val="out"/>
        <c:minorTickMark val="none"/>
        <c:tickLblPos val="nextTo"/>
        <c:crossAx val="836228680"/>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Board Independency / Indépendance du conseil d'administration</a:t>
            </a:r>
          </a:p>
          <a:p>
            <a:pPr>
              <a:defRPr/>
            </a:pPr>
            <a:r>
              <a:rPr lang="fr-CA"/>
              <a:t>2020</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4785-4DC6-9103-68AF701EB9C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4785-4DC6-9103-68AF701EB9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'Governance - Gouvernance'!$B$28:$B$29</c:f>
              <c:strCache>
                <c:ptCount val="2"/>
                <c:pt idx="0">
                  <c:v>Independent Directors 
Administrateurs indépendants</c:v>
                </c:pt>
                <c:pt idx="1">
                  <c:v>Non-Idependent Directors 
Administrateurs non-idépendants</c:v>
                </c:pt>
              </c:strCache>
            </c:strRef>
          </c:cat>
          <c:val>
            <c:numRef>
              <c:f>'Governance - Gouvernance'!$C$28:$C$29</c:f>
              <c:numCache>
                <c:formatCode>General</c:formatCode>
                <c:ptCount val="2"/>
                <c:pt idx="0">
                  <c:v>7</c:v>
                </c:pt>
                <c:pt idx="1">
                  <c:v>3</c:v>
                </c:pt>
              </c:numCache>
            </c:numRef>
          </c:val>
          <c:extLst>
            <c:ext xmlns:c16="http://schemas.microsoft.com/office/drawing/2014/chart" uri="{C3380CC4-5D6E-409C-BE32-E72D297353CC}">
              <c16:uniqueId val="{00000000-4785-4DC6-9103-68AF701EB9C1}"/>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36A7-4B6C-B848-4C39D6D88C9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36A7-4B6C-B848-4C39D6D88C9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'Governance - Gouvernance'!$B$28:$B$29</c:f>
              <c:strCache>
                <c:ptCount val="2"/>
                <c:pt idx="0">
                  <c:v>Independent Directors 
Administrateurs indépendants</c:v>
                </c:pt>
                <c:pt idx="1">
                  <c:v>Non-Idependent Directors 
Administrateurs non-idépendants</c:v>
                </c:pt>
              </c:strCache>
            </c:strRef>
          </c:cat>
          <c:val>
            <c:numRef>
              <c:f>'Governance - Gouvernance'!$D$28:$D$29</c:f>
              <c:numCache>
                <c:formatCode>0%</c:formatCode>
                <c:ptCount val="2"/>
                <c:pt idx="0">
                  <c:v>0.7</c:v>
                </c:pt>
                <c:pt idx="1">
                  <c:v>0.3</c:v>
                </c:pt>
              </c:numCache>
            </c:numRef>
          </c:val>
          <c:extLst>
            <c:ext xmlns:c16="http://schemas.microsoft.com/office/drawing/2014/chart" uri="{C3380CC4-5D6E-409C-BE32-E72D297353CC}">
              <c16:uniqueId val="{00000005-68FE-4B68-A170-FFE1FE8D2C2B}"/>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Management BY gender / Direction Par Genre</a:t>
            </a:r>
          </a:p>
          <a:p>
            <a:pPr>
              <a:defRPr/>
            </a:pPr>
            <a:r>
              <a:rPr lang="fr-CA"/>
              <a:t>2020</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3649-4FE8-A7BA-F539EE2EB8D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649-4FE8-A7BA-F539EE2EB8D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'Workforce - Effectif'!$C$12:$C$13</c:f>
              <c:strCache>
                <c:ptCount val="2"/>
                <c:pt idx="0">
                  <c:v>Women &amp; Gender Queer / Femmes &amp; Genre Queer</c:v>
                </c:pt>
                <c:pt idx="1">
                  <c:v>Men / Hommes</c:v>
                </c:pt>
              </c:strCache>
            </c:strRef>
          </c:cat>
          <c:val>
            <c:numRef>
              <c:f>'Workforce - Effectif'!$D$12:$D$13</c:f>
              <c:numCache>
                <c:formatCode>General</c:formatCode>
                <c:ptCount val="2"/>
                <c:pt idx="0">
                  <c:v>3</c:v>
                </c:pt>
                <c:pt idx="1">
                  <c:v>4</c:v>
                </c:pt>
              </c:numCache>
            </c:numRef>
          </c:val>
          <c:extLst>
            <c:ext xmlns:c16="http://schemas.microsoft.com/office/drawing/2014/chart" uri="{C3380CC4-5D6E-409C-BE32-E72D297353CC}">
              <c16:uniqueId val="{00000000-3649-4FE8-A7BA-F539EE2EB8D6}"/>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29FE-4140-AAEA-60970D6F6A3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29FE-4140-AAEA-60970D6F6A3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'Workforce - Effectif'!$C$12:$C$13</c:f>
              <c:strCache>
                <c:ptCount val="2"/>
                <c:pt idx="0">
                  <c:v>Women &amp; Gender Queer / Femmes &amp; Genre Queer</c:v>
                </c:pt>
                <c:pt idx="1">
                  <c:v>Men / Hommes</c:v>
                </c:pt>
              </c:strCache>
            </c:strRef>
          </c:cat>
          <c:val>
            <c:numRef>
              <c:f>'Workforce - Effectif'!$E$12:$E$13</c:f>
              <c:numCache>
                <c:formatCode>0%</c:formatCode>
                <c:ptCount val="2"/>
                <c:pt idx="0">
                  <c:v>0.42857142857142855</c:v>
                </c:pt>
                <c:pt idx="1">
                  <c:v>0.5714285714285714</c:v>
                </c:pt>
              </c:numCache>
            </c:numRef>
          </c:val>
          <c:extLst>
            <c:ext xmlns:c16="http://schemas.microsoft.com/office/drawing/2014/chart" uri="{C3380CC4-5D6E-409C-BE32-E72D297353CC}">
              <c16:uniqueId val="{00000005-96E4-43C6-8181-7CA1A0908828}"/>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Supervisor BY gender / Superviseurs par Genre</a:t>
            </a:r>
          </a:p>
          <a:p>
            <a:pPr>
              <a:defRPr/>
            </a:pPr>
            <a:r>
              <a:rPr lang="fr-CA"/>
              <a:t>2020</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D6B-4151-9DA9-0DCFE8322A6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D6B-4151-9DA9-0DCFE8322A6D}"/>
              </c:ext>
            </c:extLst>
          </c:dPt>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'Workforce - Effectif'!$C$15:$C$16</c:f>
              <c:strCache>
                <c:ptCount val="2"/>
                <c:pt idx="0">
                  <c:v>Women  / Femmes</c:v>
                </c:pt>
                <c:pt idx="1">
                  <c:v>Men / Hommes</c:v>
                </c:pt>
              </c:strCache>
            </c:strRef>
          </c:cat>
          <c:val>
            <c:numRef>
              <c:f>'Workforce - Effectif'!$D$15:$D$16</c:f>
              <c:numCache>
                <c:formatCode>General</c:formatCode>
                <c:ptCount val="2"/>
                <c:pt idx="0">
                  <c:v>9</c:v>
                </c:pt>
                <c:pt idx="1">
                  <c:v>17</c:v>
                </c:pt>
              </c:numCache>
            </c:numRef>
          </c:val>
          <c:extLst>
            <c:ext xmlns:c16="http://schemas.microsoft.com/office/drawing/2014/chart" uri="{C3380CC4-5D6E-409C-BE32-E72D297353CC}">
              <c16:uniqueId val="{00000004-3D6B-4151-9DA9-0DCFE8322A6D}"/>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ABB3-43F3-9F3F-0CBD2F599B1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ABB3-43F3-9F3F-0CBD2F599B14}"/>
              </c:ext>
            </c:extLst>
          </c:dPt>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'Workforce - Effectif'!$C$15:$C$16</c:f>
              <c:strCache>
                <c:ptCount val="2"/>
                <c:pt idx="0">
                  <c:v>Women  / Femmes</c:v>
                </c:pt>
                <c:pt idx="1">
                  <c:v>Men / Hommes</c:v>
                </c:pt>
              </c:strCache>
            </c:strRef>
          </c:cat>
          <c:val>
            <c:numRef>
              <c:f>'Workforce - Effectif'!$E$15:$E$16</c:f>
              <c:numCache>
                <c:formatCode>0%</c:formatCode>
                <c:ptCount val="2"/>
                <c:pt idx="0">
                  <c:v>0.34615384615384615</c:v>
                </c:pt>
                <c:pt idx="1">
                  <c:v>0.65384615384615385</c:v>
                </c:pt>
              </c:numCache>
            </c:numRef>
          </c:val>
          <c:extLst>
            <c:ext xmlns:c16="http://schemas.microsoft.com/office/drawing/2014/chart" uri="{C3380CC4-5D6E-409C-BE32-E72D297353CC}">
              <c16:uniqueId val="{00000007-3125-41DE-A23E-527E7ECCD665}"/>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Total Employees BY gender / Employés Total Par Genre</a:t>
            </a:r>
          </a:p>
          <a:p>
            <a:pPr>
              <a:defRPr/>
            </a:pPr>
            <a:r>
              <a:rPr lang="fr-CA"/>
              <a:t>2020</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D6C-40D3-A1AD-9D18D40319B7}"/>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D6C-40D3-A1AD-9D18D40319B7}"/>
              </c:ext>
            </c:extLst>
          </c:dPt>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'Workforce - Effectif'!$C$21:$C$22</c:f>
              <c:strCache>
                <c:ptCount val="2"/>
                <c:pt idx="0">
                  <c:v>Women &amp; Gender Queer
Femmes &amp; Genre Queer</c:v>
                </c:pt>
                <c:pt idx="1">
                  <c:v>Men / Hommes</c:v>
                </c:pt>
              </c:strCache>
            </c:strRef>
          </c:cat>
          <c:val>
            <c:numRef>
              <c:f>'Workforce - Effectif'!$D$21:$D$22</c:f>
              <c:numCache>
                <c:formatCode>General</c:formatCode>
                <c:ptCount val="2"/>
                <c:pt idx="0">
                  <c:v>66</c:v>
                </c:pt>
                <c:pt idx="1">
                  <c:v>128</c:v>
                </c:pt>
              </c:numCache>
            </c:numRef>
          </c:val>
          <c:extLst>
            <c:ext xmlns:c16="http://schemas.microsoft.com/office/drawing/2014/chart" uri="{C3380CC4-5D6E-409C-BE32-E72D297353CC}">
              <c16:uniqueId val="{00000004-7D6C-40D3-A1AD-9D18D40319B7}"/>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10D3-4582-B77E-40FFF792451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10D3-4582-B77E-40FFF7924514}"/>
              </c:ext>
            </c:extLst>
          </c:dPt>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'Workforce - Effectif'!$C$21:$C$22</c:f>
              <c:strCache>
                <c:ptCount val="2"/>
                <c:pt idx="0">
                  <c:v>Women &amp; Gender Queer
Femmes &amp; Genre Queer</c:v>
                </c:pt>
                <c:pt idx="1">
                  <c:v>Men / Hommes</c:v>
                </c:pt>
              </c:strCache>
            </c:strRef>
          </c:cat>
          <c:val>
            <c:numRef>
              <c:f>'Workforce - Effectif'!$E$21:$E$22</c:f>
              <c:numCache>
                <c:formatCode>0%</c:formatCode>
                <c:ptCount val="2"/>
                <c:pt idx="0">
                  <c:v>0.34020618556701032</c:v>
                </c:pt>
                <c:pt idx="1">
                  <c:v>0.65979381443298968</c:v>
                </c:pt>
              </c:numCache>
            </c:numRef>
          </c:val>
          <c:extLst>
            <c:ext xmlns:c16="http://schemas.microsoft.com/office/drawing/2014/chart" uri="{C3380CC4-5D6E-409C-BE32-E72D297353CC}">
              <c16:uniqueId val="{00000007-A591-4222-A452-59BD3C2ED4ED}"/>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Employees by place of residence / Employés par lieu de résidence</a:t>
            </a:r>
          </a:p>
          <a:p>
            <a:pPr>
              <a:defRPr/>
            </a:pPr>
            <a:r>
              <a:rPr lang="fr-CA"/>
              <a:t>2020</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14FA-4884-BF9A-2A2CEBB3ABE7}"/>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14FA-4884-BF9A-2A2CEBB3ABE7}"/>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14FA-4884-BF9A-2A2CEBB3ABE7}"/>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14FA-4884-BF9A-2A2CEBB3ABE7}"/>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14FA-4884-BF9A-2A2CEBB3ABE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'Workforce - Effectif'!$B$32:$C$36</c:f>
              <c:strCache>
                <c:ptCount val="5"/>
                <c:pt idx="0">
                  <c:v>First Nations / Premières Nations</c:v>
                </c:pt>
                <c:pt idx="1">
                  <c:v>Nord-du-Québec (1)</c:v>
                </c:pt>
                <c:pt idx="2">
                  <c:v>Abitibi-Témiscamingue</c:v>
                </c:pt>
                <c:pt idx="3">
                  <c:v>Québec - (Other /Autre)</c:v>
                </c:pt>
                <c:pt idx="4">
                  <c:v>Ontario</c:v>
                </c:pt>
              </c:strCache>
            </c:strRef>
          </c:cat>
          <c:val>
            <c:numRef>
              <c:f>'Workforce - Effectif'!$D$32:$D$36</c:f>
              <c:numCache>
                <c:formatCode>General</c:formatCode>
                <c:ptCount val="5"/>
                <c:pt idx="0">
                  <c:v>18</c:v>
                </c:pt>
                <c:pt idx="1">
                  <c:v>11</c:v>
                </c:pt>
                <c:pt idx="2">
                  <c:v>37</c:v>
                </c:pt>
                <c:pt idx="3">
                  <c:v>106</c:v>
                </c:pt>
                <c:pt idx="4">
                  <c:v>22</c:v>
                </c:pt>
              </c:numCache>
            </c:numRef>
          </c:val>
          <c:extLst>
            <c:ext xmlns:c16="http://schemas.microsoft.com/office/drawing/2014/chart" uri="{C3380CC4-5D6E-409C-BE32-E72D297353CC}">
              <c16:uniqueId val="{00000004-14FA-4884-BF9A-2A2CEBB3ABE7}"/>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E2DC-424B-900B-4739C04BD3EA}"/>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E2DC-424B-900B-4739C04BD3EA}"/>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E2DC-424B-900B-4739C04BD3EA}"/>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E2DC-424B-900B-4739C04BD3EA}"/>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E2DC-424B-900B-4739C04BD3E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'Workforce - Effectif'!$B$32:$C$36</c:f>
              <c:strCache>
                <c:ptCount val="5"/>
                <c:pt idx="0">
                  <c:v>First Nations / Premières Nations</c:v>
                </c:pt>
                <c:pt idx="1">
                  <c:v>Nord-du-Québec (1)</c:v>
                </c:pt>
                <c:pt idx="2">
                  <c:v>Abitibi-Témiscamingue</c:v>
                </c:pt>
                <c:pt idx="3">
                  <c:v>Québec - (Other /Autre)</c:v>
                </c:pt>
                <c:pt idx="4">
                  <c:v>Ontario</c:v>
                </c:pt>
              </c:strCache>
            </c:strRef>
          </c:cat>
          <c:val>
            <c:numRef>
              <c:f>'Workforce - Effectif'!$E$32:$E$36</c:f>
              <c:numCache>
                <c:formatCode>0%</c:formatCode>
                <c:ptCount val="5"/>
                <c:pt idx="0">
                  <c:v>9.2783505154639179E-2</c:v>
                </c:pt>
                <c:pt idx="1">
                  <c:v>5.6701030927835051E-2</c:v>
                </c:pt>
                <c:pt idx="2">
                  <c:v>0.19072164948453607</c:v>
                </c:pt>
                <c:pt idx="3">
                  <c:v>0.54639175257731953</c:v>
                </c:pt>
                <c:pt idx="4">
                  <c:v>0.1134020618556701</c:v>
                </c:pt>
              </c:numCache>
            </c:numRef>
          </c:val>
          <c:extLst>
            <c:ext xmlns:c16="http://schemas.microsoft.com/office/drawing/2014/chart" uri="{C3380CC4-5D6E-409C-BE32-E72D297353CC}">
              <c16:uniqueId val="{0000000D-6BFA-4FD6-9222-972350728C0A}"/>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Employees by type / Employés par type</a:t>
            </a:r>
          </a:p>
          <a:p>
            <a:pPr>
              <a:defRPr/>
            </a:pPr>
            <a:r>
              <a:rPr lang="fr-CA"/>
              <a:t>2020</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D616-43B6-9CC4-0683A7E3CB57}"/>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D616-43B6-9CC4-0683A7E3CB5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'Workforce - Effectif'!$B$71:$C$72</c:f>
              <c:strCache>
                <c:ptCount val="2"/>
                <c:pt idx="0">
                  <c:v>Temporary / Temporaire</c:v>
                </c:pt>
                <c:pt idx="1">
                  <c:v>Permanent / Permanent </c:v>
                </c:pt>
              </c:strCache>
            </c:strRef>
          </c:cat>
          <c:val>
            <c:numRef>
              <c:f>'Workforce - Effectif'!$D$71:$D$72</c:f>
              <c:numCache>
                <c:formatCode>General</c:formatCode>
                <c:ptCount val="2"/>
                <c:pt idx="0">
                  <c:v>93</c:v>
                </c:pt>
                <c:pt idx="1">
                  <c:v>101</c:v>
                </c:pt>
              </c:numCache>
            </c:numRef>
          </c:val>
          <c:extLst>
            <c:ext xmlns:c16="http://schemas.microsoft.com/office/drawing/2014/chart" uri="{C3380CC4-5D6E-409C-BE32-E72D297353CC}">
              <c16:uniqueId val="{0000000A-D616-43B6-9CC4-0683A7E3CB57}"/>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CD0C-4EF7-935F-51E1F389480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CD0C-4EF7-935F-51E1F389480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'Workforce - Effectif'!$B$71:$C$72</c:f>
              <c:strCache>
                <c:ptCount val="2"/>
                <c:pt idx="0">
                  <c:v>Temporary / Temporaire</c:v>
                </c:pt>
                <c:pt idx="1">
                  <c:v>Permanent / Permanent </c:v>
                </c:pt>
              </c:strCache>
            </c:strRef>
          </c:cat>
          <c:val>
            <c:numRef>
              <c:f>'Workforce - Effectif'!$E$71:$E$72</c:f>
              <c:numCache>
                <c:formatCode>0%</c:formatCode>
                <c:ptCount val="2"/>
                <c:pt idx="0">
                  <c:v>0.47938144329896909</c:v>
                </c:pt>
                <c:pt idx="1">
                  <c:v>0.52061855670103097</c:v>
                </c:pt>
              </c:numCache>
            </c:numRef>
          </c:val>
          <c:extLst>
            <c:ext xmlns:c16="http://schemas.microsoft.com/office/drawing/2014/chart" uri="{C3380CC4-5D6E-409C-BE32-E72D297353CC}">
              <c16:uniqueId val="{00000005-A759-4413-89B2-8143F86B8636}"/>
            </c:ext>
          </c:extLst>
        </c:ser>
        <c:dLbls>
          <c:showLegendKey val="0"/>
          <c:showVal val="0"/>
          <c:showCatName val="0"/>
          <c:showSerName val="0"/>
          <c:showPercent val="1"/>
          <c:showBubbleSize val="0"/>
          <c:showLeaderLines val="0"/>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Employees by place of residence - Windfall</a:t>
            </a:r>
            <a:r>
              <a:rPr lang="fr-CA" baseline="0"/>
              <a:t> lake Project</a:t>
            </a:r>
          </a:p>
          <a:p>
            <a:pPr>
              <a:defRPr/>
            </a:pPr>
            <a:r>
              <a:rPr lang="fr-CA"/>
              <a:t> Employés par lieu de résidence - Projet Lac Windfall</a:t>
            </a:r>
          </a:p>
          <a:p>
            <a:pPr>
              <a:defRPr/>
            </a:pPr>
            <a:r>
              <a:rPr lang="fr-CA"/>
              <a:t>2020</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A2E3-4184-85C7-8F6D32D0BCC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A2E3-4184-85C7-8F6D32D0BCC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A2E3-4184-85C7-8F6D32D0BCC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A2E3-4184-85C7-8F6D32D0BCC4}"/>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A2E3-4184-85C7-8F6D32D0BCC4}"/>
              </c:ext>
            </c:extLst>
          </c:dPt>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'Workforce - Effectif'!$B$46:$C$50</c:f>
              <c:strCache>
                <c:ptCount val="5"/>
                <c:pt idx="0">
                  <c:v>First Nations / Premières Nations</c:v>
                </c:pt>
                <c:pt idx="1">
                  <c:v>Nord-du-Québec(1)</c:v>
                </c:pt>
                <c:pt idx="2">
                  <c:v>Abitibi-Témiscamingue</c:v>
                </c:pt>
                <c:pt idx="3">
                  <c:v>Québec (Other regions - Autres régions)</c:v>
                </c:pt>
                <c:pt idx="4">
                  <c:v>Ontario</c:v>
                </c:pt>
              </c:strCache>
            </c:strRef>
          </c:cat>
          <c:val>
            <c:numRef>
              <c:f>'Workforce - Effectif'!$D$46:$D$50</c:f>
              <c:numCache>
                <c:formatCode>General</c:formatCode>
                <c:ptCount val="5"/>
                <c:pt idx="0">
                  <c:v>18</c:v>
                </c:pt>
                <c:pt idx="1">
                  <c:v>9</c:v>
                </c:pt>
                <c:pt idx="2">
                  <c:v>31</c:v>
                </c:pt>
                <c:pt idx="3">
                  <c:v>88</c:v>
                </c:pt>
                <c:pt idx="4">
                  <c:v>5</c:v>
                </c:pt>
              </c:numCache>
            </c:numRef>
          </c:val>
          <c:extLst>
            <c:ext xmlns:c16="http://schemas.microsoft.com/office/drawing/2014/chart" uri="{C3380CC4-5D6E-409C-BE32-E72D297353CC}">
              <c16:uniqueId val="{0000000A-A2E3-4184-85C7-8F6D32D0BCC4}"/>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C0DB-4F0C-8383-0F76AB299EDA}"/>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C0DB-4F0C-8383-0F76AB299EDA}"/>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C0DB-4F0C-8383-0F76AB299EDA}"/>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C0DB-4F0C-8383-0F76AB299EDA}"/>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C0DB-4F0C-8383-0F76AB299EDA}"/>
              </c:ext>
            </c:extLst>
          </c:dPt>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'Workforce - Effectif'!$B$46:$C$50</c:f>
              <c:strCache>
                <c:ptCount val="5"/>
                <c:pt idx="0">
                  <c:v>First Nations / Premières Nations</c:v>
                </c:pt>
                <c:pt idx="1">
                  <c:v>Nord-du-Québec(1)</c:v>
                </c:pt>
                <c:pt idx="2">
                  <c:v>Abitibi-Témiscamingue</c:v>
                </c:pt>
                <c:pt idx="3">
                  <c:v>Québec (Other regions - Autres régions)</c:v>
                </c:pt>
                <c:pt idx="4">
                  <c:v>Ontario</c:v>
                </c:pt>
              </c:strCache>
            </c:strRef>
          </c:cat>
          <c:val>
            <c:numRef>
              <c:f>'Workforce - Effectif'!$E$46:$E$50</c:f>
              <c:numCache>
                <c:formatCode>0%</c:formatCode>
                <c:ptCount val="5"/>
                <c:pt idx="0">
                  <c:v>0.11920529801324503</c:v>
                </c:pt>
                <c:pt idx="1">
                  <c:v>5.9602649006622516E-2</c:v>
                </c:pt>
                <c:pt idx="2">
                  <c:v>0.20529801324503311</c:v>
                </c:pt>
                <c:pt idx="3">
                  <c:v>0.58278145695364236</c:v>
                </c:pt>
                <c:pt idx="4">
                  <c:v>3.3112582781456956E-2</c:v>
                </c:pt>
              </c:numCache>
            </c:numRef>
          </c:val>
          <c:extLst>
            <c:ext xmlns:c16="http://schemas.microsoft.com/office/drawing/2014/chart" uri="{C3380CC4-5D6E-409C-BE32-E72D297353CC}">
              <c16:uniqueId val="{0000000D-0B05-422E-BDA6-F1A2A22FDC11}"/>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fr-CA"/>
              <a:t>Employees by Sector of</a:t>
            </a:r>
            <a:r>
              <a:rPr lang="fr-CA" baseline="0"/>
              <a:t> Employment</a:t>
            </a:r>
          </a:p>
          <a:p>
            <a:pPr>
              <a:defRPr/>
            </a:pPr>
            <a:r>
              <a:rPr lang="fr-CA"/>
              <a:t> Employés secteur</a:t>
            </a:r>
            <a:r>
              <a:rPr lang="fr-CA" baseline="0"/>
              <a:t> d'Emplois</a:t>
            </a:r>
            <a:endParaRPr lang="fr-CA"/>
          </a:p>
          <a:p>
            <a:pPr>
              <a:defRPr/>
            </a:pPr>
            <a:r>
              <a:rPr lang="fr-CA"/>
              <a:t>2020</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4535-4F94-AF2E-AEB028139D6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4535-4F94-AF2E-AEB028139D6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4535-4F94-AF2E-AEB028139D6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4535-4F94-AF2E-AEB028139D64}"/>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4535-4F94-AF2E-AEB028139D64}"/>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C-4535-4F94-AF2E-AEB028139D6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'Workforce - Effectif'!$B$60:$C$65</c:f>
              <c:strCache>
                <c:ptCount val="6"/>
                <c:pt idx="0">
                  <c:v>Exploration / Exploration</c:v>
                </c:pt>
                <c:pt idx="1">
                  <c:v>Sustainable Dev. / Dev. Durable</c:v>
                </c:pt>
                <c:pt idx="2">
                  <c:v>Mining / Mine</c:v>
                </c:pt>
                <c:pt idx="3">
                  <c:v>Administration / Administration</c:v>
                </c:pt>
                <c:pt idx="4">
                  <c:v>Logistics / Logistique</c:v>
                </c:pt>
                <c:pt idx="5">
                  <c:v>Management /  Direction</c:v>
                </c:pt>
              </c:strCache>
            </c:strRef>
          </c:cat>
          <c:val>
            <c:numRef>
              <c:f>'Workforce - Effectif'!$D$60:$D$65</c:f>
              <c:numCache>
                <c:formatCode>General</c:formatCode>
                <c:ptCount val="6"/>
                <c:pt idx="0">
                  <c:v>128</c:v>
                </c:pt>
                <c:pt idx="1">
                  <c:v>17</c:v>
                </c:pt>
                <c:pt idx="2">
                  <c:v>11</c:v>
                </c:pt>
                <c:pt idx="3">
                  <c:v>19</c:v>
                </c:pt>
                <c:pt idx="4">
                  <c:v>12</c:v>
                </c:pt>
                <c:pt idx="5">
                  <c:v>7</c:v>
                </c:pt>
              </c:numCache>
            </c:numRef>
          </c:val>
          <c:extLst>
            <c:ext xmlns:c16="http://schemas.microsoft.com/office/drawing/2014/chart" uri="{C3380CC4-5D6E-409C-BE32-E72D297353CC}">
              <c16:uniqueId val="{0000000A-4535-4F94-AF2E-AEB028139D64}"/>
            </c:ext>
          </c:extLst>
        </c:ser>
        <c:ser>
          <c:idx val="1"/>
          <c:order val="1"/>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C3D2-4277-A29A-9BBF9FBB4D4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C3D2-4277-A29A-9BBF9FBB4D4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C3D2-4277-A29A-9BBF9FBB4D4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5-C3D2-4277-A29A-9BBF9FBB4D4C}"/>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7-C3D2-4277-A29A-9BBF9FBB4D4C}"/>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9-C3D2-4277-A29A-9BBF9FBB4D4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'Workforce - Effectif'!$B$60:$C$65</c:f>
              <c:strCache>
                <c:ptCount val="6"/>
                <c:pt idx="0">
                  <c:v>Exploration / Exploration</c:v>
                </c:pt>
                <c:pt idx="1">
                  <c:v>Sustainable Dev. / Dev. Durable</c:v>
                </c:pt>
                <c:pt idx="2">
                  <c:v>Mining / Mine</c:v>
                </c:pt>
                <c:pt idx="3">
                  <c:v>Administration / Administration</c:v>
                </c:pt>
                <c:pt idx="4">
                  <c:v>Logistics / Logistique</c:v>
                </c:pt>
                <c:pt idx="5">
                  <c:v>Management /  Direction</c:v>
                </c:pt>
              </c:strCache>
            </c:strRef>
          </c:cat>
          <c:val>
            <c:numRef>
              <c:f>'Workforce - Effectif'!$E$60:$E$65</c:f>
              <c:numCache>
                <c:formatCode>0%</c:formatCode>
                <c:ptCount val="6"/>
                <c:pt idx="0">
                  <c:v>0.65979381443298968</c:v>
                </c:pt>
                <c:pt idx="1">
                  <c:v>8.7628865979381437E-2</c:v>
                </c:pt>
                <c:pt idx="2">
                  <c:v>5.6701030927835051E-2</c:v>
                </c:pt>
                <c:pt idx="3">
                  <c:v>9.7938144329896906E-2</c:v>
                </c:pt>
                <c:pt idx="4">
                  <c:v>6.1855670103092786E-2</c:v>
                </c:pt>
                <c:pt idx="5">
                  <c:v>3.608247422680412E-2</c:v>
                </c:pt>
              </c:numCache>
            </c:numRef>
          </c:val>
          <c:extLst>
            <c:ext xmlns:c16="http://schemas.microsoft.com/office/drawing/2014/chart" uri="{C3380CC4-5D6E-409C-BE32-E72D297353CC}">
              <c16:uniqueId val="{00000011-9D41-44D1-A060-1F74E6487DAE}"/>
            </c:ext>
          </c:extLst>
        </c:ser>
        <c:dLbls>
          <c:showLegendKey val="0"/>
          <c:showVal val="0"/>
          <c:showCatName val="0"/>
          <c:showSerName val="0"/>
          <c:showPercent val="1"/>
          <c:showBubbleSize val="0"/>
          <c:showLeaderLines val="0"/>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1</xdr:col>
      <xdr:colOff>1417320</xdr:colOff>
      <xdr:row>0</xdr:row>
      <xdr:rowOff>0</xdr:rowOff>
    </xdr:from>
    <xdr:to>
      <xdr:col>1</xdr:col>
      <xdr:colOff>5885675</xdr:colOff>
      <xdr:row>0</xdr:row>
      <xdr:rowOff>1769972</xdr:rowOff>
    </xdr:to>
    <xdr:pic>
      <xdr:nvPicPr>
        <xdr:cNvPr id="3" name="Image 2">
          <a:extLst>
            <a:ext uri="{FF2B5EF4-FFF2-40B4-BE49-F238E27FC236}">
              <a16:creationId xmlns:a16="http://schemas.microsoft.com/office/drawing/2014/main" id="{D4176F5D-DF0D-45FB-8B73-6667C3817C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1070" y="0"/>
          <a:ext cx="4468355" cy="1769972"/>
        </a:xfrm>
        <a:prstGeom prst="rect">
          <a:avLst/>
        </a:prstGeom>
      </xdr:spPr>
    </xdr:pic>
    <xdr:clientData/>
  </xdr:twoCellAnchor>
  <xdr:twoCellAnchor editAs="oneCell">
    <xdr:from>
      <xdr:col>3</xdr:col>
      <xdr:colOff>1408570</xdr:colOff>
      <xdr:row>0</xdr:row>
      <xdr:rowOff>0</xdr:rowOff>
    </xdr:from>
    <xdr:to>
      <xdr:col>3</xdr:col>
      <xdr:colOff>5884545</xdr:colOff>
      <xdr:row>0</xdr:row>
      <xdr:rowOff>1769972</xdr:rowOff>
    </xdr:to>
    <xdr:pic>
      <xdr:nvPicPr>
        <xdr:cNvPr id="5" name="Image 4">
          <a:extLst>
            <a:ext uri="{FF2B5EF4-FFF2-40B4-BE49-F238E27FC236}">
              <a16:creationId xmlns:a16="http://schemas.microsoft.com/office/drawing/2014/main" id="{BFD28E12-C27E-49B2-B79A-DBBF8531F8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6770" y="0"/>
          <a:ext cx="4475975" cy="17699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961652</xdr:colOff>
      <xdr:row>17</xdr:row>
      <xdr:rowOff>176698</xdr:rowOff>
    </xdr:from>
    <xdr:to>
      <xdr:col>12</xdr:col>
      <xdr:colOff>6239186</xdr:colOff>
      <xdr:row>31</xdr:row>
      <xdr:rowOff>73415</xdr:rowOff>
    </xdr:to>
    <xdr:graphicFrame macro="">
      <xdr:nvGraphicFramePr>
        <xdr:cNvPr id="5" name="Graphique 4">
          <a:extLst>
            <a:ext uri="{FF2B5EF4-FFF2-40B4-BE49-F238E27FC236}">
              <a16:creationId xmlns:a16="http://schemas.microsoft.com/office/drawing/2014/main" id="{FCDBC9E4-010D-495D-97FA-00B3489836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6435350</xdr:colOff>
      <xdr:row>18</xdr:row>
      <xdr:rowOff>8224</xdr:rowOff>
    </xdr:from>
    <xdr:to>
      <xdr:col>12</xdr:col>
      <xdr:colOff>12480868</xdr:colOff>
      <xdr:row>31</xdr:row>
      <xdr:rowOff>60482</xdr:rowOff>
    </xdr:to>
    <xdr:graphicFrame macro="">
      <xdr:nvGraphicFramePr>
        <xdr:cNvPr id="6" name="Graphique 5">
          <a:extLst>
            <a:ext uri="{FF2B5EF4-FFF2-40B4-BE49-F238E27FC236}">
              <a16:creationId xmlns:a16="http://schemas.microsoft.com/office/drawing/2014/main" id="{CD8BA5B8-9789-4F13-A765-7788915F92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3537110</xdr:colOff>
      <xdr:row>7</xdr:row>
      <xdr:rowOff>103502</xdr:rowOff>
    </xdr:from>
    <xdr:to>
      <xdr:col>22</xdr:col>
      <xdr:colOff>125096</xdr:colOff>
      <xdr:row>25</xdr:row>
      <xdr:rowOff>101044</xdr:rowOff>
    </xdr:to>
    <xdr:graphicFrame macro="">
      <xdr:nvGraphicFramePr>
        <xdr:cNvPr id="2" name="Graphique 1">
          <a:extLst>
            <a:ext uri="{FF2B5EF4-FFF2-40B4-BE49-F238E27FC236}">
              <a16:creationId xmlns:a16="http://schemas.microsoft.com/office/drawing/2014/main" id="{5868EB77-2656-40BF-AF1D-1829B8F2A9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386874</xdr:colOff>
      <xdr:row>7</xdr:row>
      <xdr:rowOff>76357</xdr:rowOff>
    </xdr:from>
    <xdr:to>
      <xdr:col>30</xdr:col>
      <xdr:colOff>526891</xdr:colOff>
      <xdr:row>25</xdr:row>
      <xdr:rowOff>103027</xdr:rowOff>
    </xdr:to>
    <xdr:graphicFrame macro="">
      <xdr:nvGraphicFramePr>
        <xdr:cNvPr id="3" name="Graphique 2">
          <a:extLst>
            <a:ext uri="{FF2B5EF4-FFF2-40B4-BE49-F238E27FC236}">
              <a16:creationId xmlns:a16="http://schemas.microsoft.com/office/drawing/2014/main" id="{AAE7D3F5-1095-4C90-9138-277A2B4A13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733742</xdr:colOff>
      <xdr:row>7</xdr:row>
      <xdr:rowOff>99696</xdr:rowOff>
    </xdr:from>
    <xdr:to>
      <xdr:col>39</xdr:col>
      <xdr:colOff>678021</xdr:colOff>
      <xdr:row>25</xdr:row>
      <xdr:rowOff>96838</xdr:rowOff>
    </xdr:to>
    <xdr:graphicFrame macro="">
      <xdr:nvGraphicFramePr>
        <xdr:cNvPr id="4" name="Graphique 3">
          <a:extLst>
            <a:ext uri="{FF2B5EF4-FFF2-40B4-BE49-F238E27FC236}">
              <a16:creationId xmlns:a16="http://schemas.microsoft.com/office/drawing/2014/main" id="{46F33542-945F-4DFF-BF23-E808E48F2C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3535203</xdr:colOff>
      <xdr:row>26</xdr:row>
      <xdr:rowOff>41596</xdr:rowOff>
    </xdr:from>
    <xdr:to>
      <xdr:col>24</xdr:col>
      <xdr:colOff>762952</xdr:colOff>
      <xdr:row>48</xdr:row>
      <xdr:rowOff>109221</xdr:rowOff>
    </xdr:to>
    <xdr:graphicFrame macro="">
      <xdr:nvGraphicFramePr>
        <xdr:cNvPr id="5" name="Graphique 4">
          <a:extLst>
            <a:ext uri="{FF2B5EF4-FFF2-40B4-BE49-F238E27FC236}">
              <a16:creationId xmlns:a16="http://schemas.microsoft.com/office/drawing/2014/main" id="{623073A8-B3F7-48B6-BE07-F4EAB4041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309878</xdr:colOff>
      <xdr:row>48</xdr:row>
      <xdr:rowOff>162402</xdr:rowOff>
    </xdr:from>
    <xdr:to>
      <xdr:col>36</xdr:col>
      <xdr:colOff>396875</xdr:colOff>
      <xdr:row>74</xdr:row>
      <xdr:rowOff>0</xdr:rowOff>
    </xdr:to>
    <xdr:graphicFrame macro="">
      <xdr:nvGraphicFramePr>
        <xdr:cNvPr id="6" name="Graphique 5">
          <a:extLst>
            <a:ext uri="{FF2B5EF4-FFF2-40B4-BE49-F238E27FC236}">
              <a16:creationId xmlns:a16="http://schemas.microsoft.com/office/drawing/2014/main" id="{259B389C-0D70-438D-B697-C07B38EDBC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xdr:col>
      <xdr:colOff>204470</xdr:colOff>
      <xdr:row>26</xdr:row>
      <xdr:rowOff>34927</xdr:rowOff>
    </xdr:from>
    <xdr:to>
      <xdr:col>34</xdr:col>
      <xdr:colOff>712470</xdr:colOff>
      <xdr:row>48</xdr:row>
      <xdr:rowOff>61597</xdr:rowOff>
    </xdr:to>
    <xdr:graphicFrame macro="">
      <xdr:nvGraphicFramePr>
        <xdr:cNvPr id="9" name="Graphique 8">
          <a:extLst>
            <a:ext uri="{FF2B5EF4-FFF2-40B4-BE49-F238E27FC236}">
              <a16:creationId xmlns:a16="http://schemas.microsoft.com/office/drawing/2014/main" id="{71046A6E-0EA3-4FFF-BA14-82B7ECD59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3522345</xdr:colOff>
      <xdr:row>49</xdr:row>
      <xdr:rowOff>15873</xdr:rowOff>
    </xdr:from>
    <xdr:to>
      <xdr:col>25</xdr:col>
      <xdr:colOff>94298</xdr:colOff>
      <xdr:row>74</xdr:row>
      <xdr:rowOff>0</xdr:rowOff>
    </xdr:to>
    <xdr:graphicFrame macro="">
      <xdr:nvGraphicFramePr>
        <xdr:cNvPr id="10" name="Graphique 9">
          <a:extLst>
            <a:ext uri="{FF2B5EF4-FFF2-40B4-BE49-F238E27FC236}">
              <a16:creationId xmlns:a16="http://schemas.microsoft.com/office/drawing/2014/main" id="{8F7A4E96-BF75-4E2D-ADC1-712DA7177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3540125</xdr:colOff>
      <xdr:row>75</xdr:row>
      <xdr:rowOff>61595</xdr:rowOff>
    </xdr:from>
    <xdr:to>
      <xdr:col>24</xdr:col>
      <xdr:colOff>553718</xdr:colOff>
      <xdr:row>97</xdr:row>
      <xdr:rowOff>42545</xdr:rowOff>
    </xdr:to>
    <xdr:graphicFrame macro="">
      <xdr:nvGraphicFramePr>
        <xdr:cNvPr id="8" name="Graphique 7">
          <a:extLst>
            <a:ext uri="{FF2B5EF4-FFF2-40B4-BE49-F238E27FC236}">
              <a16:creationId xmlns:a16="http://schemas.microsoft.com/office/drawing/2014/main" id="{A8592E7A-B648-41C9-B11F-5EBE2FA011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6316979</xdr:colOff>
      <xdr:row>1</xdr:row>
      <xdr:rowOff>5716</xdr:rowOff>
    </xdr:from>
    <xdr:to>
      <xdr:col>11</xdr:col>
      <xdr:colOff>663410</xdr:colOff>
      <xdr:row>35</xdr:row>
      <xdr:rowOff>5714</xdr:rowOff>
    </xdr:to>
    <xdr:graphicFrame macro="">
      <xdr:nvGraphicFramePr>
        <xdr:cNvPr id="7" name="Graphique 6">
          <a:extLst>
            <a:ext uri="{FF2B5EF4-FFF2-40B4-BE49-F238E27FC236}">
              <a16:creationId xmlns:a16="http://schemas.microsoft.com/office/drawing/2014/main" id="{25FC6EE2-DBFA-4A0C-B3AB-C83CB02698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1D225-7485-46F2-B9F4-67DBCBB73443}">
  <dimension ref="B1:L14"/>
  <sheetViews>
    <sheetView showGridLines="0" tabSelected="1" zoomScale="90" zoomScaleNormal="90" workbookViewId="0">
      <selection activeCell="B14" sqref="B14"/>
    </sheetView>
  </sheetViews>
  <sheetFormatPr baseColWidth="10" defaultRowHeight="14.4" x14ac:dyDescent="0.55000000000000004"/>
  <cols>
    <col min="2" max="2" width="100.68359375" customWidth="1"/>
    <col min="3" max="3" width="5.15625" style="19" customWidth="1"/>
    <col min="4" max="4" width="100.68359375" customWidth="1"/>
    <col min="7" max="7" width="15" customWidth="1"/>
    <col min="8" max="8" width="9.26171875" customWidth="1"/>
    <col min="9" max="9" width="12.68359375" customWidth="1"/>
    <col min="10" max="10" width="14.26171875" customWidth="1"/>
    <col min="11" max="11" width="16.41796875" customWidth="1"/>
    <col min="12" max="12" width="13.83984375" customWidth="1"/>
  </cols>
  <sheetData>
    <row r="1" spans="2:12" s="19" customFormat="1" ht="139.5" customHeight="1" x14ac:dyDescent="0.55000000000000004">
      <c r="B1" s="105"/>
      <c r="C1" s="106"/>
      <c r="D1" s="105"/>
    </row>
    <row r="3" spans="2:12" s="19" customFormat="1" x14ac:dyDescent="0.55000000000000004">
      <c r="B3" s="13" t="s">
        <v>22</v>
      </c>
      <c r="C3" s="24"/>
      <c r="D3" s="13" t="s">
        <v>32</v>
      </c>
    </row>
    <row r="4" spans="2:12" x14ac:dyDescent="0.55000000000000004">
      <c r="B4" s="13" t="s">
        <v>351</v>
      </c>
      <c r="C4" s="24"/>
      <c r="D4" s="13" t="s">
        <v>352</v>
      </c>
    </row>
    <row r="5" spans="2:12" x14ac:dyDescent="0.55000000000000004">
      <c r="B5" s="354" t="s">
        <v>553</v>
      </c>
      <c r="C5" s="24"/>
      <c r="D5" s="13" t="s">
        <v>554</v>
      </c>
    </row>
    <row r="6" spans="2:12" s="12" customFormat="1" x14ac:dyDescent="0.55000000000000004">
      <c r="C6" s="19"/>
    </row>
    <row r="7" spans="2:12" ht="45.6" customHeight="1" x14ac:dyDescent="0.55000000000000004">
      <c r="B7" s="15" t="s">
        <v>505</v>
      </c>
      <c r="C7" s="15"/>
      <c r="D7" s="16" t="s">
        <v>506</v>
      </c>
      <c r="E7" s="16"/>
      <c r="F7" s="16"/>
      <c r="G7" s="16"/>
      <c r="H7" s="16"/>
      <c r="I7" s="16"/>
      <c r="J7" s="16"/>
      <c r="K7" s="16"/>
      <c r="L7" s="16"/>
    </row>
    <row r="8" spans="2:12" ht="54.4" customHeight="1" x14ac:dyDescent="0.55000000000000004">
      <c r="B8" s="15" t="s">
        <v>23</v>
      </c>
      <c r="C8" s="15"/>
      <c r="D8" s="16" t="s">
        <v>28</v>
      </c>
      <c r="E8" s="16"/>
      <c r="F8" s="16"/>
      <c r="G8" s="16"/>
      <c r="H8" s="16"/>
      <c r="I8" s="16"/>
      <c r="J8" s="16"/>
      <c r="K8" s="16"/>
      <c r="L8" s="16"/>
    </row>
    <row r="9" spans="2:12" ht="28" customHeight="1" x14ac:dyDescent="0.55000000000000004">
      <c r="B9" s="15" t="s">
        <v>24</v>
      </c>
      <c r="C9" s="15"/>
      <c r="D9" s="16" t="s">
        <v>29</v>
      </c>
      <c r="E9" s="16"/>
      <c r="F9" s="16"/>
      <c r="G9" s="16"/>
      <c r="H9" s="16"/>
      <c r="I9" s="16"/>
      <c r="J9" s="16"/>
      <c r="K9" s="16"/>
      <c r="L9" s="16"/>
    </row>
    <row r="10" spans="2:12" ht="27.4" customHeight="1" x14ac:dyDescent="0.55000000000000004">
      <c r="B10" s="15" t="s">
        <v>25</v>
      </c>
      <c r="C10" s="15"/>
      <c r="D10" s="14" t="s">
        <v>30</v>
      </c>
      <c r="E10" s="14"/>
      <c r="F10" s="14"/>
      <c r="G10" s="14"/>
      <c r="H10" s="14"/>
      <c r="I10" s="14"/>
      <c r="J10" s="14"/>
      <c r="K10" s="14"/>
      <c r="L10" s="14"/>
    </row>
    <row r="11" spans="2:12" ht="28.8" x14ac:dyDescent="0.55000000000000004">
      <c r="B11" s="17" t="s">
        <v>353</v>
      </c>
      <c r="C11" s="17"/>
      <c r="D11" s="16" t="s">
        <v>354</v>
      </c>
    </row>
    <row r="12" spans="2:12" ht="48.4" customHeight="1" x14ac:dyDescent="0.55000000000000004">
      <c r="B12" s="15" t="s">
        <v>26</v>
      </c>
      <c r="C12" s="15"/>
      <c r="D12" s="16" t="s">
        <v>345</v>
      </c>
    </row>
    <row r="13" spans="2:12" ht="46.15" customHeight="1" x14ac:dyDescent="0.55000000000000004">
      <c r="B13" s="15" t="s">
        <v>355</v>
      </c>
      <c r="C13" s="15"/>
      <c r="D13" s="16" t="s">
        <v>346</v>
      </c>
    </row>
    <row r="14" spans="2:12" ht="41.5" customHeight="1" x14ac:dyDescent="0.55000000000000004">
      <c r="B14" s="15" t="s">
        <v>27</v>
      </c>
      <c r="C14" s="15"/>
      <c r="D14" s="16" t="s">
        <v>31</v>
      </c>
    </row>
  </sheetData>
  <sheetProtection algorithmName="SHA-512" hashValue="qLiVay7eI2xjIsC2okOZueNGtn5Zb4/0xiX5U8ngljUrGPx4baeTU6vi9X/bAtt7JlPtTM1sapsH/I0JbFaxrQ==" saltValue="bhTeQTUNVztQJ126E4mgXQ==" spinCount="100000" sheet="1" formatCells="0" formatColumns="0" formatRows="0" insertColumns="0" insertRows="0" insertHyperlinks="0" deleteColumns="0" deleteRows="0" sort="0" autoFilter="0" pivotTables="0"/>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8B246-7B4C-4445-AA50-4BC549186C56}">
  <dimension ref="A1:O136"/>
  <sheetViews>
    <sheetView showGridLines="0" zoomScale="80" zoomScaleNormal="80" workbookViewId="0">
      <selection activeCell="K143" sqref="K143"/>
    </sheetView>
  </sheetViews>
  <sheetFormatPr baseColWidth="10" defaultRowHeight="14.4" x14ac:dyDescent="0.55000000000000004"/>
  <cols>
    <col min="1" max="1" width="38.26171875" bestFit="1" customWidth="1"/>
    <col min="2" max="2" width="30.68359375" customWidth="1"/>
    <col min="3" max="3" width="6.26171875" customWidth="1"/>
    <col min="4" max="4" width="7.68359375" bestFit="1" customWidth="1"/>
    <col min="5" max="5" width="6.26171875" customWidth="1"/>
    <col min="6" max="6" width="7" bestFit="1" customWidth="1"/>
    <col min="7" max="10" width="6.26171875" customWidth="1"/>
    <col min="11" max="11" width="4.26171875" customWidth="1"/>
    <col min="13" max="13" width="173.26171875" bestFit="1" customWidth="1"/>
  </cols>
  <sheetData>
    <row r="1" spans="1:13" x14ac:dyDescent="0.55000000000000004">
      <c r="A1" s="24" t="s">
        <v>45</v>
      </c>
      <c r="B1" s="370"/>
      <c r="C1" s="19"/>
      <c r="D1" s="19"/>
      <c r="E1" s="19"/>
      <c r="F1" s="19"/>
      <c r="G1" s="19"/>
      <c r="H1" s="19"/>
      <c r="I1" s="19"/>
      <c r="J1" s="19"/>
    </row>
    <row r="2" spans="1:13" x14ac:dyDescent="0.55000000000000004">
      <c r="A2" s="24" t="s">
        <v>46</v>
      </c>
      <c r="B2" s="370"/>
      <c r="C2" s="19"/>
      <c r="D2" s="19"/>
      <c r="E2" s="19"/>
      <c r="F2" s="19"/>
      <c r="G2" s="19"/>
      <c r="H2" s="19"/>
      <c r="I2" s="19"/>
      <c r="J2" s="19"/>
    </row>
    <row r="3" spans="1:13" s="19" customFormat="1" x14ac:dyDescent="0.55000000000000004">
      <c r="A3" s="24"/>
      <c r="B3" s="92"/>
    </row>
    <row r="4" spans="1:13" s="19" customFormat="1" x14ac:dyDescent="0.55000000000000004">
      <c r="A4" s="24"/>
      <c r="B4" s="50" t="s">
        <v>211</v>
      </c>
    </row>
    <row r="5" spans="1:13" s="19" customFormat="1" x14ac:dyDescent="0.55000000000000004">
      <c r="A5" s="24"/>
      <c r="B5" s="370" t="s">
        <v>81</v>
      </c>
      <c r="C5" s="370"/>
      <c r="D5" s="370"/>
      <c r="E5" s="370"/>
      <c r="F5" s="370"/>
      <c r="G5" s="370"/>
      <c r="H5" s="370"/>
      <c r="I5" s="370"/>
      <c r="J5" s="370"/>
      <c r="K5" s="370"/>
      <c r="L5" s="370"/>
      <c r="M5" s="370"/>
    </row>
    <row r="6" spans="1:13" s="19" customFormat="1" x14ac:dyDescent="0.55000000000000004">
      <c r="A6" s="24"/>
      <c r="B6" s="370" t="s">
        <v>82</v>
      </c>
      <c r="C6" s="370"/>
      <c r="D6" s="370"/>
      <c r="E6" s="370"/>
      <c r="F6" s="370"/>
      <c r="G6" s="370"/>
      <c r="H6" s="370"/>
      <c r="I6" s="370"/>
      <c r="J6" s="370"/>
      <c r="K6" s="370"/>
      <c r="L6" s="370"/>
      <c r="M6" s="370"/>
    </row>
    <row r="7" spans="1:13" s="19" customFormat="1" x14ac:dyDescent="0.55000000000000004">
      <c r="A7" s="24"/>
      <c r="B7" s="370" t="s">
        <v>95</v>
      </c>
      <c r="C7" s="370"/>
      <c r="D7" s="370"/>
      <c r="E7" s="370"/>
      <c r="F7" s="370"/>
      <c r="G7" s="370"/>
      <c r="H7" s="370"/>
      <c r="I7" s="370"/>
      <c r="J7" s="370"/>
      <c r="K7" s="370"/>
      <c r="L7" s="370"/>
      <c r="M7" s="370"/>
    </row>
    <row r="8" spans="1:13" s="19" customFormat="1" x14ac:dyDescent="0.55000000000000004">
      <c r="A8" s="24"/>
      <c r="B8" s="370" t="s">
        <v>94</v>
      </c>
      <c r="C8" s="370"/>
      <c r="D8" s="370"/>
      <c r="E8" s="370"/>
      <c r="F8" s="370"/>
      <c r="G8" s="370"/>
      <c r="H8" s="370"/>
      <c r="I8" s="370"/>
      <c r="J8" s="370"/>
      <c r="K8" s="370"/>
      <c r="L8" s="370"/>
      <c r="M8" s="370"/>
    </row>
    <row r="9" spans="1:13" s="19" customFormat="1" x14ac:dyDescent="0.55000000000000004">
      <c r="A9" s="24"/>
      <c r="B9" s="370" t="s">
        <v>375</v>
      </c>
      <c r="C9" s="370"/>
      <c r="D9" s="370"/>
      <c r="E9" s="370"/>
      <c r="F9" s="370"/>
      <c r="G9" s="370"/>
      <c r="H9" s="370"/>
      <c r="I9" s="370"/>
      <c r="J9" s="370"/>
      <c r="K9" s="370"/>
      <c r="L9" s="370"/>
      <c r="M9" s="370"/>
    </row>
    <row r="10" spans="1:13" s="19" customFormat="1" x14ac:dyDescent="0.55000000000000004">
      <c r="A10" s="24"/>
      <c r="B10" s="370" t="s">
        <v>376</v>
      </c>
      <c r="C10" s="370"/>
      <c r="D10" s="370"/>
      <c r="E10" s="370"/>
      <c r="F10" s="370"/>
      <c r="G10" s="370"/>
      <c r="H10" s="370"/>
      <c r="I10" s="370"/>
      <c r="J10" s="370"/>
      <c r="K10" s="370"/>
      <c r="L10" s="370"/>
      <c r="M10" s="370"/>
    </row>
    <row r="11" spans="1:13" s="19" customFormat="1" x14ac:dyDescent="0.55000000000000004">
      <c r="A11" s="24"/>
      <c r="B11" s="371" t="s">
        <v>476</v>
      </c>
      <c r="C11" s="371"/>
      <c r="D11" s="371"/>
      <c r="E11" s="371"/>
      <c r="F11" s="371"/>
      <c r="G11" s="371"/>
      <c r="H11" s="371"/>
      <c r="I11" s="371"/>
      <c r="J11" s="371"/>
      <c r="K11" s="371"/>
      <c r="L11" s="371"/>
      <c r="M11" s="371"/>
    </row>
    <row r="12" spans="1:13" s="19" customFormat="1" x14ac:dyDescent="0.55000000000000004">
      <c r="A12" s="24"/>
      <c r="B12" s="371" t="s">
        <v>477</v>
      </c>
      <c r="C12" s="371"/>
      <c r="D12" s="371"/>
      <c r="E12" s="371"/>
      <c r="F12" s="371"/>
      <c r="G12" s="371"/>
      <c r="H12" s="371"/>
      <c r="I12" s="371"/>
      <c r="J12" s="371"/>
      <c r="K12" s="371"/>
      <c r="L12" s="371"/>
      <c r="M12" s="371"/>
    </row>
    <row r="13" spans="1:13" s="19" customFormat="1" x14ac:dyDescent="0.55000000000000004">
      <c r="A13" s="24"/>
      <c r="B13" s="370" t="s">
        <v>356</v>
      </c>
      <c r="C13" s="370"/>
      <c r="D13" s="370"/>
      <c r="E13" s="370"/>
      <c r="F13" s="370"/>
      <c r="G13" s="370"/>
      <c r="H13" s="370"/>
      <c r="I13" s="370"/>
      <c r="J13" s="370"/>
      <c r="K13" s="370"/>
      <c r="L13" s="370"/>
      <c r="M13" s="370"/>
    </row>
    <row r="14" spans="1:13" s="19" customFormat="1" x14ac:dyDescent="0.55000000000000004">
      <c r="A14" s="24"/>
      <c r="B14" s="370" t="s">
        <v>357</v>
      </c>
      <c r="C14" s="370"/>
      <c r="D14" s="370"/>
      <c r="E14" s="370"/>
      <c r="F14" s="370"/>
      <c r="G14" s="370"/>
      <c r="H14" s="370"/>
      <c r="I14" s="370"/>
      <c r="J14" s="370"/>
      <c r="K14" s="370"/>
      <c r="L14" s="370"/>
      <c r="M14" s="370"/>
    </row>
    <row r="15" spans="1:13" s="19" customFormat="1" x14ac:dyDescent="0.55000000000000004">
      <c r="A15" s="24"/>
      <c r="B15" s="383"/>
      <c r="C15" s="383"/>
      <c r="D15" s="383"/>
      <c r="E15" s="383"/>
      <c r="F15" s="383"/>
      <c r="G15" s="383"/>
      <c r="H15" s="383"/>
      <c r="I15" s="383"/>
      <c r="J15" s="383"/>
      <c r="K15" s="383"/>
      <c r="L15" s="383"/>
      <c r="M15" s="383"/>
    </row>
    <row r="16" spans="1:13" s="19" customFormat="1" x14ac:dyDescent="0.55000000000000004">
      <c r="A16" s="24"/>
      <c r="B16" s="383"/>
      <c r="C16" s="383"/>
      <c r="D16" s="383"/>
      <c r="E16" s="383"/>
      <c r="F16" s="383"/>
      <c r="G16" s="383"/>
      <c r="H16" s="383"/>
      <c r="I16" s="383"/>
      <c r="J16" s="383"/>
      <c r="K16" s="383"/>
      <c r="L16" s="383"/>
      <c r="M16" s="383"/>
    </row>
    <row r="17" spans="1:15" x14ac:dyDescent="0.55000000000000004">
      <c r="A17" s="24"/>
      <c r="B17" s="19"/>
      <c r="C17" s="19"/>
      <c r="D17" s="19"/>
      <c r="E17" s="19"/>
      <c r="F17" s="19"/>
      <c r="G17" s="19"/>
      <c r="H17" s="19"/>
      <c r="I17" s="19"/>
      <c r="J17" s="19"/>
    </row>
    <row r="18" spans="1:15" x14ac:dyDescent="0.55000000000000004">
      <c r="A18" s="19"/>
      <c r="B18" s="29" t="s">
        <v>36</v>
      </c>
      <c r="C18" s="11"/>
      <c r="D18" s="19"/>
      <c r="E18" s="19"/>
      <c r="F18" s="19"/>
      <c r="G18" s="19"/>
      <c r="H18" s="19"/>
      <c r="I18" s="19"/>
      <c r="J18" s="19"/>
    </row>
    <row r="19" spans="1:15" s="19" customFormat="1" ht="37.799999999999997" customHeight="1" x14ac:dyDescent="0.55000000000000004">
      <c r="B19" s="369" t="s">
        <v>288</v>
      </c>
      <c r="C19" s="369"/>
      <c r="D19" s="369"/>
      <c r="E19" s="369"/>
      <c r="F19" s="369"/>
      <c r="G19" s="369"/>
      <c r="H19" s="369"/>
      <c r="I19" s="369"/>
      <c r="J19" s="369"/>
      <c r="K19" s="369"/>
      <c r="L19" s="369"/>
    </row>
    <row r="20" spans="1:15" x14ac:dyDescent="0.55000000000000004">
      <c r="A20" s="19"/>
      <c r="B20" s="51"/>
      <c r="C20" s="384">
        <v>2020</v>
      </c>
      <c r="D20" s="385"/>
      <c r="E20" s="373">
        <v>2019</v>
      </c>
      <c r="F20" s="374"/>
      <c r="G20" s="373">
        <v>2018</v>
      </c>
      <c r="H20" s="374"/>
      <c r="I20" s="373">
        <v>2017</v>
      </c>
      <c r="J20" s="374"/>
      <c r="K20" s="373">
        <v>2016</v>
      </c>
      <c r="L20" s="374"/>
      <c r="O20" s="18"/>
    </row>
    <row r="21" spans="1:15" x14ac:dyDescent="0.55000000000000004">
      <c r="A21" s="19"/>
      <c r="B21" s="68" t="s">
        <v>47</v>
      </c>
      <c r="C21" s="68">
        <v>3</v>
      </c>
      <c r="D21" s="207">
        <f>C21/$C$23</f>
        <v>0.3</v>
      </c>
      <c r="E21" s="22">
        <v>1</v>
      </c>
      <c r="F21" s="31">
        <f>E21/$E$23</f>
        <v>0.125</v>
      </c>
      <c r="G21" s="27">
        <v>1</v>
      </c>
      <c r="H21" s="30">
        <f>G21/$G$23</f>
        <v>0.14285714285714285</v>
      </c>
      <c r="I21" s="27">
        <v>1</v>
      </c>
      <c r="J21" s="30">
        <f>I21/$I$23</f>
        <v>0.1111111111111111</v>
      </c>
      <c r="K21" s="27">
        <v>0</v>
      </c>
      <c r="L21" s="31">
        <f>K21/$K$23</f>
        <v>0</v>
      </c>
      <c r="N21" s="18"/>
      <c r="O21" s="18"/>
    </row>
    <row r="22" spans="1:15" x14ac:dyDescent="0.55000000000000004">
      <c r="A22" s="19"/>
      <c r="B22" s="10" t="s">
        <v>48</v>
      </c>
      <c r="C22" s="10">
        <v>7</v>
      </c>
      <c r="D22" s="208">
        <f>C22/$C$23</f>
        <v>0.7</v>
      </c>
      <c r="E22" s="27">
        <v>7</v>
      </c>
      <c r="F22" s="31">
        <f>E22/$E$23</f>
        <v>0.875</v>
      </c>
      <c r="G22" s="27">
        <v>6</v>
      </c>
      <c r="H22" s="30">
        <f>G22/$G$23</f>
        <v>0.8571428571428571</v>
      </c>
      <c r="I22" s="27">
        <v>8</v>
      </c>
      <c r="J22" s="30">
        <f>I22/$I$23</f>
        <v>0.88888888888888884</v>
      </c>
      <c r="K22" s="27">
        <v>10</v>
      </c>
      <c r="L22" s="31">
        <f>K22/$K$23</f>
        <v>1</v>
      </c>
      <c r="N22" s="18"/>
      <c r="O22" s="18"/>
    </row>
    <row r="23" spans="1:15" x14ac:dyDescent="0.55000000000000004">
      <c r="B23" s="53" t="s">
        <v>2</v>
      </c>
      <c r="C23" s="10">
        <f>C21+C22</f>
        <v>10</v>
      </c>
      <c r="D23" s="209">
        <f>C23/$C$23</f>
        <v>1</v>
      </c>
      <c r="E23" s="27">
        <f>+SUM(E21:E22)</f>
        <v>8</v>
      </c>
      <c r="F23" s="31">
        <f t="shared" ref="F23:L23" si="0">+SUM(F21:F22)</f>
        <v>1</v>
      </c>
      <c r="G23" s="27">
        <f t="shared" si="0"/>
        <v>7</v>
      </c>
      <c r="H23" s="30">
        <f t="shared" si="0"/>
        <v>1</v>
      </c>
      <c r="I23" s="27">
        <f t="shared" si="0"/>
        <v>9</v>
      </c>
      <c r="J23" s="30">
        <f t="shared" si="0"/>
        <v>1</v>
      </c>
      <c r="K23" s="27">
        <f t="shared" si="0"/>
        <v>10</v>
      </c>
      <c r="L23" s="31">
        <f t="shared" si="0"/>
        <v>1</v>
      </c>
      <c r="O23" s="18"/>
    </row>
    <row r="24" spans="1:15" x14ac:dyDescent="0.55000000000000004">
      <c r="M24" s="18"/>
    </row>
    <row r="25" spans="1:15" x14ac:dyDescent="0.55000000000000004">
      <c r="B25" s="29" t="s">
        <v>18</v>
      </c>
      <c r="C25" s="11"/>
      <c r="D25" s="19"/>
      <c r="E25" s="19"/>
      <c r="F25" s="19"/>
      <c r="G25" s="19"/>
      <c r="H25" s="19"/>
      <c r="I25" s="19"/>
      <c r="J25" s="19"/>
    </row>
    <row r="26" spans="1:15" ht="39.6" customHeight="1" x14ac:dyDescent="0.55000000000000004">
      <c r="B26" s="369" t="s">
        <v>289</v>
      </c>
      <c r="C26" s="369"/>
      <c r="D26" s="369"/>
      <c r="E26" s="369"/>
      <c r="F26" s="369"/>
      <c r="G26" s="369"/>
      <c r="H26" s="369"/>
      <c r="I26" s="64"/>
      <c r="J26" s="64"/>
      <c r="K26" s="64"/>
      <c r="L26" s="64"/>
    </row>
    <row r="27" spans="1:15" x14ac:dyDescent="0.55000000000000004">
      <c r="B27" s="21"/>
      <c r="C27" s="384">
        <v>2020</v>
      </c>
      <c r="D27" s="385"/>
      <c r="E27" s="382">
        <v>2019</v>
      </c>
      <c r="F27" s="382"/>
      <c r="G27" s="382">
        <v>2018</v>
      </c>
      <c r="H27" s="382"/>
      <c r="I27" s="381"/>
      <c r="J27" s="381"/>
      <c r="K27" s="381"/>
      <c r="L27" s="381"/>
    </row>
    <row r="28" spans="1:15" ht="28.8" x14ac:dyDescent="0.55000000000000004">
      <c r="B28" s="68" t="s">
        <v>507</v>
      </c>
      <c r="C28" s="68">
        <v>7</v>
      </c>
      <c r="D28" s="207">
        <f>C28/$C$30</f>
        <v>0.7</v>
      </c>
      <c r="E28" s="201">
        <v>5</v>
      </c>
      <c r="F28" s="31">
        <f>E28/$E$23</f>
        <v>0.625</v>
      </c>
      <c r="G28" s="27">
        <v>5</v>
      </c>
      <c r="H28" s="30">
        <f>G28/$G$23</f>
        <v>0.7142857142857143</v>
      </c>
      <c r="I28" s="55"/>
      <c r="J28" s="57"/>
      <c r="K28" s="55"/>
      <c r="L28" s="58"/>
    </row>
    <row r="29" spans="1:15" ht="28.8" x14ac:dyDescent="0.55000000000000004">
      <c r="B29" s="10" t="s">
        <v>508</v>
      </c>
      <c r="C29" s="10">
        <v>3</v>
      </c>
      <c r="D29" s="207">
        <f>C29/$C$30</f>
        <v>0.3</v>
      </c>
      <c r="E29" s="27">
        <v>3</v>
      </c>
      <c r="F29" s="31">
        <f>E29/$E$23</f>
        <v>0.375</v>
      </c>
      <c r="G29" s="27">
        <v>2</v>
      </c>
      <c r="H29" s="30">
        <f>G29/$G$23</f>
        <v>0.2857142857142857</v>
      </c>
      <c r="I29" s="55"/>
      <c r="J29" s="57"/>
      <c r="K29" s="55"/>
      <c r="L29" s="58"/>
    </row>
    <row r="30" spans="1:15" x14ac:dyDescent="0.55000000000000004">
      <c r="B30" s="53" t="s">
        <v>2</v>
      </c>
      <c r="C30" s="10">
        <f>C28+C29</f>
        <v>10</v>
      </c>
      <c r="D30" s="207">
        <f>C30/$C$30</f>
        <v>1</v>
      </c>
      <c r="E30" s="27">
        <f>+SUM(E28:E29)</f>
        <v>8</v>
      </c>
      <c r="F30" s="31">
        <f t="shared" ref="F30" si="1">+SUM(F28:F29)</f>
        <v>1</v>
      </c>
      <c r="G30" s="27">
        <f t="shared" ref="G30" si="2">+SUM(G28:G29)</f>
        <v>7</v>
      </c>
      <c r="H30" s="30">
        <f t="shared" ref="H30" si="3">+SUM(H28:H29)</f>
        <v>1</v>
      </c>
      <c r="I30" s="55"/>
      <c r="J30" s="57"/>
      <c r="K30" s="55"/>
      <c r="L30" s="58"/>
    </row>
    <row r="31" spans="1:15" x14ac:dyDescent="0.55000000000000004">
      <c r="I31" s="161"/>
      <c r="J31" s="161"/>
      <c r="K31" s="161"/>
      <c r="L31" s="161"/>
    </row>
    <row r="32" spans="1:15" ht="13.5" customHeight="1" x14ac:dyDescent="0.55000000000000004">
      <c r="B32" s="29" t="s">
        <v>52</v>
      </c>
      <c r="C32" s="11"/>
      <c r="D32" s="19"/>
      <c r="E32" s="19"/>
      <c r="F32" s="19"/>
      <c r="G32" s="19"/>
      <c r="H32" s="19"/>
      <c r="I32" s="19"/>
      <c r="J32" s="19"/>
    </row>
    <row r="33" spans="2:13" ht="36.9" customHeight="1" x14ac:dyDescent="0.55000000000000004">
      <c r="B33" s="377" t="s">
        <v>91</v>
      </c>
      <c r="C33" s="378"/>
      <c r="D33" s="379"/>
      <c r="E33" s="56"/>
      <c r="F33" s="56"/>
      <c r="G33" s="56"/>
      <c r="H33" s="56"/>
      <c r="I33" s="56"/>
      <c r="J33" s="56"/>
    </row>
    <row r="34" spans="2:13" x14ac:dyDescent="0.55000000000000004">
      <c r="B34" s="21"/>
      <c r="C34" s="362">
        <v>2020</v>
      </c>
      <c r="D34" s="362"/>
      <c r="G34" s="381"/>
      <c r="H34" s="381"/>
      <c r="I34" s="381"/>
      <c r="J34" s="381"/>
    </row>
    <row r="35" spans="2:13" x14ac:dyDescent="0.55000000000000004">
      <c r="B35" s="68" t="s">
        <v>360</v>
      </c>
      <c r="C35" s="364" t="s">
        <v>465</v>
      </c>
      <c r="D35" s="364"/>
      <c r="G35" s="372"/>
      <c r="H35" s="372"/>
      <c r="I35" s="372"/>
      <c r="J35" s="372"/>
    </row>
    <row r="36" spans="2:13" x14ac:dyDescent="0.55000000000000004">
      <c r="B36" s="10" t="s">
        <v>74</v>
      </c>
      <c r="C36" s="364" t="s">
        <v>466</v>
      </c>
      <c r="D36" s="364"/>
      <c r="G36" s="372"/>
      <c r="H36" s="372"/>
      <c r="I36" s="372"/>
      <c r="J36" s="372"/>
    </row>
    <row r="37" spans="2:13" x14ac:dyDescent="0.55000000000000004">
      <c r="B37" s="10" t="s">
        <v>75</v>
      </c>
      <c r="C37" s="364" t="s">
        <v>465</v>
      </c>
      <c r="D37" s="364"/>
      <c r="G37" s="372"/>
      <c r="H37" s="372"/>
      <c r="I37" s="372"/>
      <c r="J37" s="372"/>
    </row>
    <row r="38" spans="2:13" x14ac:dyDescent="0.55000000000000004">
      <c r="B38" s="10" t="s">
        <v>76</v>
      </c>
      <c r="C38" s="364" t="s">
        <v>465</v>
      </c>
      <c r="D38" s="364"/>
      <c r="G38" s="372"/>
      <c r="H38" s="372"/>
      <c r="I38" s="372"/>
      <c r="J38" s="372"/>
    </row>
    <row r="39" spans="2:13" x14ac:dyDescent="0.55000000000000004">
      <c r="B39" s="10" t="s">
        <v>77</v>
      </c>
      <c r="C39" s="364" t="s">
        <v>465</v>
      </c>
      <c r="D39" s="364"/>
      <c r="G39" s="372"/>
      <c r="H39" s="372"/>
      <c r="I39" s="372"/>
      <c r="J39" s="372"/>
    </row>
    <row r="40" spans="2:13" x14ac:dyDescent="0.55000000000000004">
      <c r="B40" s="10" t="s">
        <v>361</v>
      </c>
      <c r="C40" s="364" t="s">
        <v>465</v>
      </c>
      <c r="D40" s="364"/>
      <c r="G40" s="372"/>
      <c r="H40" s="372"/>
      <c r="I40" s="372"/>
      <c r="J40" s="372"/>
    </row>
    <row r="41" spans="2:13" x14ac:dyDescent="0.55000000000000004">
      <c r="B41" s="10" t="s">
        <v>78</v>
      </c>
      <c r="C41" s="364" t="s">
        <v>465</v>
      </c>
      <c r="D41" s="364"/>
      <c r="G41" s="372"/>
      <c r="H41" s="372"/>
      <c r="I41" s="372"/>
      <c r="J41" s="372"/>
    </row>
    <row r="42" spans="2:13" x14ac:dyDescent="0.55000000000000004">
      <c r="B42" s="10" t="s">
        <v>339</v>
      </c>
      <c r="C42" s="364" t="s">
        <v>466</v>
      </c>
      <c r="D42" s="364"/>
      <c r="E42" s="19"/>
      <c r="F42" s="19"/>
      <c r="G42" s="181"/>
      <c r="H42" s="181"/>
      <c r="I42" s="181"/>
      <c r="J42" s="181"/>
    </row>
    <row r="43" spans="2:13" s="19" customFormat="1" x14ac:dyDescent="0.55000000000000004">
      <c r="B43" s="10" t="s">
        <v>358</v>
      </c>
      <c r="C43" s="364" t="s">
        <v>338</v>
      </c>
      <c r="D43" s="364"/>
      <c r="G43" s="194"/>
      <c r="H43" s="194"/>
      <c r="I43" s="194"/>
      <c r="J43" s="194"/>
    </row>
    <row r="44" spans="2:13" x14ac:dyDescent="0.55000000000000004">
      <c r="B44" s="10" t="s">
        <v>359</v>
      </c>
      <c r="C44" s="364" t="s">
        <v>341</v>
      </c>
      <c r="D44" s="364"/>
      <c r="E44" s="19"/>
      <c r="F44" s="19"/>
      <c r="G44" s="181"/>
      <c r="H44" s="181"/>
      <c r="I44" s="181"/>
      <c r="J44" s="181"/>
    </row>
    <row r="45" spans="2:13" s="19" customFormat="1" x14ac:dyDescent="0.55000000000000004">
      <c r="B45" s="210"/>
      <c r="C45" s="186"/>
      <c r="D45" s="186"/>
      <c r="G45" s="194"/>
      <c r="H45" s="194"/>
      <c r="I45" s="194"/>
      <c r="J45" s="194"/>
    </row>
    <row r="46" spans="2:13" s="19" customFormat="1" x14ac:dyDescent="0.55000000000000004">
      <c r="B46" s="96" t="s">
        <v>19</v>
      </c>
      <c r="C46" s="186"/>
      <c r="D46" s="186"/>
      <c r="G46" s="55"/>
      <c r="H46" s="55"/>
      <c r="I46" s="55"/>
      <c r="J46" s="55"/>
    </row>
    <row r="47" spans="2:13" s="19" customFormat="1" x14ac:dyDescent="0.55000000000000004">
      <c r="B47" s="365" t="s">
        <v>373</v>
      </c>
      <c r="C47" s="365"/>
      <c r="D47" s="365"/>
      <c r="E47" s="365"/>
      <c r="F47" s="365"/>
      <c r="G47" s="365"/>
      <c r="H47" s="365"/>
      <c r="I47" s="365"/>
      <c r="J47" s="365"/>
      <c r="K47" s="365"/>
      <c r="L47" s="365"/>
      <c r="M47" s="365"/>
    </row>
    <row r="48" spans="2:13" s="19" customFormat="1" ht="14.4" customHeight="1" x14ac:dyDescent="0.55000000000000004">
      <c r="B48" s="365" t="s">
        <v>374</v>
      </c>
      <c r="C48" s="365"/>
      <c r="D48" s="365"/>
      <c r="E48" s="365"/>
      <c r="F48" s="365"/>
      <c r="G48" s="365"/>
      <c r="H48" s="365"/>
      <c r="I48" s="365"/>
      <c r="J48" s="365"/>
      <c r="K48" s="365"/>
      <c r="L48" s="365"/>
      <c r="M48" s="365"/>
    </row>
    <row r="49" spans="2:13" s="19" customFormat="1" ht="14.4" customHeight="1" x14ac:dyDescent="0.55000000000000004">
      <c r="B49" s="195"/>
      <c r="C49" s="195"/>
      <c r="D49" s="195"/>
      <c r="E49" s="195"/>
      <c r="F49" s="195"/>
      <c r="G49" s="195"/>
      <c r="H49" s="195"/>
      <c r="I49" s="195"/>
      <c r="J49" s="195"/>
      <c r="K49" s="195"/>
      <c r="L49" s="195"/>
      <c r="M49" s="195"/>
    </row>
    <row r="50" spans="2:13" s="19" customFormat="1" ht="14.4" customHeight="1" x14ac:dyDescent="0.55000000000000004">
      <c r="B50" s="29" t="s">
        <v>55</v>
      </c>
      <c r="C50" s="11"/>
    </row>
    <row r="51" spans="2:13" s="19" customFormat="1" ht="36.6" customHeight="1" x14ac:dyDescent="0.55000000000000004">
      <c r="B51" s="369" t="s">
        <v>92</v>
      </c>
      <c r="C51" s="380"/>
      <c r="D51" s="380"/>
      <c r="E51" s="56"/>
      <c r="F51" s="56"/>
      <c r="G51" s="56"/>
      <c r="H51" s="56"/>
      <c r="I51" s="56"/>
      <c r="J51" s="56"/>
    </row>
    <row r="52" spans="2:13" s="19" customFormat="1" ht="14.4" customHeight="1" x14ac:dyDescent="0.55000000000000004">
      <c r="B52" s="21"/>
      <c r="C52" s="362">
        <v>2020</v>
      </c>
      <c r="D52" s="362"/>
      <c r="E52" s="59"/>
      <c r="F52" s="59"/>
      <c r="G52" s="367"/>
      <c r="H52" s="367"/>
      <c r="I52" s="367"/>
      <c r="J52" s="367"/>
      <c r="K52" s="183"/>
    </row>
    <row r="53" spans="2:13" s="19" customFormat="1" ht="14.4" customHeight="1" x14ac:dyDescent="0.55000000000000004">
      <c r="B53" s="10" t="s">
        <v>84</v>
      </c>
      <c r="C53" s="364" t="s">
        <v>341</v>
      </c>
      <c r="D53" s="364"/>
      <c r="E53" s="59"/>
      <c r="F53" s="59"/>
      <c r="G53" s="60"/>
      <c r="H53" s="61"/>
      <c r="I53" s="60"/>
      <c r="J53" s="62"/>
    </row>
    <row r="54" spans="2:13" s="19" customFormat="1" x14ac:dyDescent="0.55000000000000004">
      <c r="B54" s="10" t="s">
        <v>76</v>
      </c>
      <c r="C54" s="364" t="s">
        <v>341</v>
      </c>
      <c r="D54" s="364"/>
      <c r="E54"/>
      <c r="F54"/>
      <c r="G54" s="55"/>
      <c r="H54" s="57"/>
      <c r="I54" s="55"/>
      <c r="J54" s="58"/>
    </row>
    <row r="55" spans="2:13" x14ac:dyDescent="0.55000000000000004">
      <c r="B55" s="10" t="s">
        <v>78</v>
      </c>
      <c r="C55" s="364" t="s">
        <v>341</v>
      </c>
      <c r="D55" s="364"/>
      <c r="G55" s="55"/>
      <c r="H55" s="55"/>
      <c r="I55" s="55"/>
      <c r="J55" s="55"/>
    </row>
    <row r="56" spans="2:13" s="19" customFormat="1" x14ac:dyDescent="0.55000000000000004">
      <c r="B56" s="10" t="s">
        <v>361</v>
      </c>
      <c r="C56" s="375" t="s">
        <v>475</v>
      </c>
      <c r="D56" s="376"/>
      <c r="G56" s="55"/>
      <c r="H56" s="55"/>
      <c r="I56" s="55"/>
      <c r="J56" s="55"/>
    </row>
    <row r="57" spans="2:13" s="19" customFormat="1" x14ac:dyDescent="0.55000000000000004">
      <c r="B57" s="10" t="s">
        <v>358</v>
      </c>
      <c r="C57" s="376" t="s">
        <v>343</v>
      </c>
      <c r="D57" s="364"/>
      <c r="G57" s="55"/>
      <c r="H57" s="55"/>
      <c r="I57" s="55"/>
      <c r="J57" s="55"/>
    </row>
    <row r="58" spans="2:13" s="19" customFormat="1" x14ac:dyDescent="0.55000000000000004">
      <c r="B58" s="185"/>
      <c r="C58" s="186"/>
      <c r="D58" s="186"/>
      <c r="G58" s="55"/>
      <c r="H58" s="55"/>
      <c r="I58" s="55"/>
      <c r="J58" s="55"/>
    </row>
    <row r="59" spans="2:13" s="19" customFormat="1" x14ac:dyDescent="0.55000000000000004">
      <c r="B59" s="96" t="s">
        <v>19</v>
      </c>
      <c r="C59" s="186"/>
      <c r="D59" s="186"/>
      <c r="G59" s="55"/>
      <c r="H59" s="55"/>
      <c r="I59" s="55"/>
      <c r="J59" s="55"/>
    </row>
    <row r="60" spans="2:13" s="19" customFormat="1" x14ac:dyDescent="0.55000000000000004">
      <c r="B60" s="365" t="s">
        <v>467</v>
      </c>
      <c r="C60" s="365"/>
      <c r="D60" s="365"/>
      <c r="E60" s="365"/>
      <c r="F60" s="365"/>
      <c r="G60" s="365"/>
      <c r="H60" s="365"/>
      <c r="I60" s="365"/>
      <c r="J60" s="365"/>
      <c r="K60" s="365"/>
      <c r="L60" s="365"/>
      <c r="M60" s="365"/>
    </row>
    <row r="61" spans="2:13" s="19" customFormat="1" x14ac:dyDescent="0.55000000000000004">
      <c r="B61" s="365" t="s">
        <v>468</v>
      </c>
      <c r="C61" s="365"/>
      <c r="D61" s="365"/>
      <c r="E61" s="365"/>
      <c r="F61" s="365"/>
      <c r="G61" s="365"/>
      <c r="H61" s="365"/>
      <c r="I61" s="365"/>
      <c r="J61" s="365"/>
      <c r="K61" s="365"/>
      <c r="L61" s="365"/>
      <c r="M61" s="365"/>
    </row>
    <row r="63" spans="2:13" x14ac:dyDescent="0.55000000000000004">
      <c r="B63" s="29" t="s">
        <v>56</v>
      </c>
      <c r="C63" s="11"/>
      <c r="D63" s="19"/>
      <c r="E63" s="19"/>
      <c r="F63" s="19"/>
      <c r="G63" s="19"/>
      <c r="H63" s="19"/>
      <c r="I63" s="19"/>
      <c r="J63" s="19"/>
    </row>
    <row r="64" spans="2:13" ht="60" customHeight="1" x14ac:dyDescent="0.55000000000000004">
      <c r="B64" s="369" t="s">
        <v>85</v>
      </c>
      <c r="C64" s="369"/>
      <c r="D64" s="369"/>
      <c r="E64" s="64"/>
      <c r="F64" s="64"/>
      <c r="G64" s="64"/>
      <c r="H64" s="64"/>
      <c r="I64" s="64"/>
      <c r="J64" s="64"/>
    </row>
    <row r="65" spans="2:10" x14ac:dyDescent="0.55000000000000004">
      <c r="B65" s="21"/>
      <c r="C65" s="362">
        <v>2020</v>
      </c>
      <c r="D65" s="362"/>
      <c r="E65" s="59"/>
      <c r="F65" s="59"/>
      <c r="G65" s="367"/>
      <c r="H65" s="367"/>
      <c r="I65" s="367"/>
      <c r="J65" s="367"/>
    </row>
    <row r="66" spans="2:10" x14ac:dyDescent="0.55000000000000004">
      <c r="B66" s="10" t="s">
        <v>86</v>
      </c>
      <c r="C66" s="364" t="s">
        <v>340</v>
      </c>
      <c r="D66" s="364"/>
      <c r="E66" s="59"/>
      <c r="F66" s="59"/>
      <c r="G66" s="60"/>
      <c r="H66" s="61"/>
      <c r="I66" s="60"/>
      <c r="J66" s="62"/>
    </row>
    <row r="67" spans="2:10" x14ac:dyDescent="0.55000000000000004">
      <c r="B67" s="68" t="s">
        <v>74</v>
      </c>
      <c r="C67" s="364" t="s">
        <v>469</v>
      </c>
      <c r="D67" s="364"/>
      <c r="E67" s="59"/>
      <c r="F67" s="59"/>
      <c r="G67" s="60"/>
      <c r="H67" s="61"/>
      <c r="I67" s="60"/>
      <c r="J67" s="62"/>
    </row>
    <row r="68" spans="2:10" x14ac:dyDescent="0.55000000000000004">
      <c r="B68" s="10" t="s">
        <v>77</v>
      </c>
      <c r="C68" s="364" t="s">
        <v>340</v>
      </c>
      <c r="D68" s="364"/>
      <c r="E68" s="59"/>
      <c r="F68" s="59"/>
      <c r="G68" s="60"/>
      <c r="H68" s="61"/>
      <c r="I68" s="60"/>
      <c r="J68" s="62"/>
    </row>
    <row r="70" spans="2:10" x14ac:dyDescent="0.55000000000000004">
      <c r="B70" s="29" t="s">
        <v>60</v>
      </c>
      <c r="C70" s="11"/>
      <c r="D70" s="19"/>
      <c r="E70" s="19"/>
      <c r="F70" s="19"/>
      <c r="G70" s="19"/>
      <c r="H70" s="19"/>
      <c r="I70" s="19"/>
      <c r="J70" s="19"/>
    </row>
    <row r="71" spans="2:10" ht="43.8" customHeight="1" x14ac:dyDescent="0.55000000000000004">
      <c r="B71" s="369" t="s">
        <v>362</v>
      </c>
      <c r="C71" s="369"/>
      <c r="D71" s="369"/>
      <c r="E71" s="64"/>
      <c r="F71" s="64"/>
      <c r="G71" s="64"/>
      <c r="H71" s="64"/>
      <c r="I71" s="64"/>
      <c r="J71" s="64"/>
    </row>
    <row r="72" spans="2:10" x14ac:dyDescent="0.55000000000000004">
      <c r="B72" s="21"/>
      <c r="C72" s="362">
        <v>2020</v>
      </c>
      <c r="D72" s="362"/>
      <c r="E72" s="59"/>
      <c r="F72" s="59"/>
      <c r="G72" s="367"/>
      <c r="H72" s="367"/>
      <c r="I72" s="367"/>
      <c r="J72" s="367"/>
    </row>
    <row r="73" spans="2:10" x14ac:dyDescent="0.55000000000000004">
      <c r="B73" s="10" t="s">
        <v>87</v>
      </c>
      <c r="C73" s="364" t="s">
        <v>470</v>
      </c>
      <c r="D73" s="364"/>
      <c r="E73" s="59"/>
      <c r="F73" s="59"/>
      <c r="G73" s="366"/>
      <c r="H73" s="366"/>
      <c r="I73" s="366"/>
      <c r="J73" s="366"/>
    </row>
    <row r="74" spans="2:10" x14ac:dyDescent="0.55000000000000004">
      <c r="B74" s="10" t="s">
        <v>77</v>
      </c>
      <c r="C74" s="364" t="s">
        <v>470</v>
      </c>
      <c r="D74" s="364"/>
      <c r="E74" s="59"/>
      <c r="F74" s="59"/>
      <c r="G74" s="366"/>
      <c r="H74" s="366"/>
      <c r="I74" s="366"/>
      <c r="J74" s="366"/>
    </row>
    <row r="75" spans="2:10" x14ac:dyDescent="0.55000000000000004">
      <c r="B75" s="10" t="s">
        <v>78</v>
      </c>
      <c r="C75" s="364" t="s">
        <v>470</v>
      </c>
      <c r="D75" s="364"/>
      <c r="E75" s="59"/>
      <c r="F75" s="59"/>
      <c r="G75" s="366"/>
      <c r="H75" s="366"/>
      <c r="I75" s="366"/>
      <c r="J75" s="366"/>
    </row>
    <row r="77" spans="2:10" x14ac:dyDescent="0.55000000000000004">
      <c r="B77" s="29" t="s">
        <v>62</v>
      </c>
      <c r="C77" s="11"/>
      <c r="D77" s="19"/>
      <c r="E77" s="19"/>
      <c r="F77" s="19"/>
      <c r="G77" s="19"/>
      <c r="H77" s="19"/>
      <c r="I77" s="19"/>
      <c r="J77" s="19"/>
    </row>
    <row r="78" spans="2:10" ht="61.8" customHeight="1" x14ac:dyDescent="0.55000000000000004">
      <c r="B78" s="369" t="s">
        <v>88</v>
      </c>
      <c r="C78" s="369"/>
      <c r="D78" s="369"/>
      <c r="E78" s="64"/>
      <c r="F78" s="64"/>
      <c r="G78" s="64"/>
      <c r="H78" s="64"/>
      <c r="I78" s="64"/>
      <c r="J78" s="64"/>
    </row>
    <row r="79" spans="2:10" x14ac:dyDescent="0.55000000000000004">
      <c r="B79" s="21"/>
      <c r="C79" s="362">
        <v>2020</v>
      </c>
      <c r="D79" s="362"/>
      <c r="E79" s="59"/>
      <c r="F79" s="59"/>
      <c r="G79" s="367"/>
      <c r="H79" s="367"/>
      <c r="I79" s="367"/>
      <c r="J79" s="367"/>
    </row>
    <row r="80" spans="2:10" x14ac:dyDescent="0.55000000000000004">
      <c r="B80" s="10" t="s">
        <v>90</v>
      </c>
      <c r="C80" s="364" t="s">
        <v>341</v>
      </c>
      <c r="D80" s="364"/>
      <c r="E80" s="59"/>
      <c r="F80" s="59"/>
      <c r="G80" s="366"/>
      <c r="H80" s="366"/>
      <c r="I80" s="366"/>
      <c r="J80" s="366"/>
    </row>
    <row r="81" spans="2:13" s="19" customFormat="1" x14ac:dyDescent="0.55000000000000004">
      <c r="B81" s="10" t="s">
        <v>471</v>
      </c>
      <c r="C81" s="375" t="s">
        <v>472</v>
      </c>
      <c r="D81" s="376"/>
      <c r="E81" s="59"/>
      <c r="F81" s="59"/>
      <c r="G81" s="340"/>
      <c r="H81" s="340"/>
      <c r="I81" s="340"/>
      <c r="J81" s="340"/>
    </row>
    <row r="82" spans="2:13" x14ac:dyDescent="0.55000000000000004">
      <c r="B82" s="10" t="s">
        <v>77</v>
      </c>
      <c r="C82" s="364" t="s">
        <v>341</v>
      </c>
      <c r="D82" s="364"/>
      <c r="E82" s="59"/>
      <c r="F82" s="59"/>
      <c r="G82" s="366"/>
      <c r="H82" s="366"/>
      <c r="I82" s="366"/>
      <c r="J82" s="366"/>
    </row>
    <row r="83" spans="2:13" x14ac:dyDescent="0.55000000000000004">
      <c r="B83" s="10" t="s">
        <v>359</v>
      </c>
      <c r="C83" s="364" t="s">
        <v>472</v>
      </c>
      <c r="D83" s="364"/>
      <c r="E83" s="59"/>
      <c r="F83" s="59"/>
      <c r="G83" s="366"/>
      <c r="H83" s="366"/>
      <c r="I83" s="366"/>
      <c r="J83" s="366"/>
    </row>
    <row r="84" spans="2:13" x14ac:dyDescent="0.55000000000000004">
      <c r="L84" s="50"/>
    </row>
    <row r="85" spans="2:13" x14ac:dyDescent="0.55000000000000004">
      <c r="B85" s="96" t="s">
        <v>19</v>
      </c>
      <c r="M85" s="18"/>
    </row>
    <row r="86" spans="2:13" x14ac:dyDescent="0.55000000000000004">
      <c r="B86" s="193" t="s">
        <v>207</v>
      </c>
      <c r="C86" s="193"/>
      <c r="D86" s="193"/>
      <c r="E86" s="193"/>
      <c r="F86" s="193"/>
      <c r="G86" s="193"/>
      <c r="H86" s="193"/>
      <c r="I86" s="193"/>
      <c r="J86" s="193"/>
      <c r="K86" s="193"/>
      <c r="L86" s="193"/>
      <c r="M86" s="199"/>
    </row>
    <row r="87" spans="2:13" x14ac:dyDescent="0.55000000000000004">
      <c r="B87" s="193" t="s">
        <v>89</v>
      </c>
      <c r="C87" s="193"/>
      <c r="D87" s="193"/>
      <c r="E87" s="193"/>
      <c r="F87" s="193"/>
      <c r="G87" s="193"/>
      <c r="H87" s="193"/>
      <c r="I87" s="193"/>
      <c r="J87" s="193"/>
      <c r="K87" s="193"/>
      <c r="L87" s="193"/>
      <c r="M87" s="193"/>
    </row>
    <row r="88" spans="2:13" s="19" customFormat="1" x14ac:dyDescent="0.55000000000000004">
      <c r="B88" s="365" t="s">
        <v>473</v>
      </c>
      <c r="C88" s="365"/>
      <c r="D88" s="365"/>
      <c r="E88" s="365"/>
      <c r="F88" s="365"/>
      <c r="G88" s="365"/>
      <c r="H88" s="365"/>
      <c r="I88" s="365"/>
      <c r="J88" s="365"/>
      <c r="K88" s="365"/>
      <c r="L88" s="365"/>
      <c r="M88" s="365"/>
    </row>
    <row r="89" spans="2:13" s="19" customFormat="1" x14ac:dyDescent="0.55000000000000004">
      <c r="B89" s="365" t="s">
        <v>474</v>
      </c>
      <c r="C89" s="365"/>
      <c r="D89" s="365"/>
      <c r="E89" s="365"/>
      <c r="F89" s="365"/>
      <c r="G89" s="365"/>
      <c r="H89" s="365"/>
      <c r="I89" s="365"/>
      <c r="J89" s="365"/>
      <c r="K89" s="365"/>
      <c r="L89" s="365"/>
      <c r="M89" s="365"/>
    </row>
    <row r="91" spans="2:13" x14ac:dyDescent="0.55000000000000004">
      <c r="B91" s="29" t="s">
        <v>73</v>
      </c>
      <c r="C91" s="11"/>
      <c r="D91" s="19"/>
    </row>
    <row r="92" spans="2:13" ht="36.6" customHeight="1" x14ac:dyDescent="0.55000000000000004">
      <c r="B92" s="369" t="s">
        <v>342</v>
      </c>
      <c r="C92" s="369"/>
      <c r="D92" s="369"/>
    </row>
    <row r="93" spans="2:13" x14ac:dyDescent="0.55000000000000004">
      <c r="B93" s="21"/>
      <c r="C93" s="362">
        <v>2020</v>
      </c>
      <c r="D93" s="362"/>
      <c r="K93" s="182"/>
      <c r="L93" s="182"/>
      <c r="M93" s="182"/>
    </row>
    <row r="94" spans="2:13" x14ac:dyDescent="0.55000000000000004">
      <c r="B94" s="68" t="s">
        <v>344</v>
      </c>
      <c r="C94" s="364" t="s">
        <v>340</v>
      </c>
      <c r="D94" s="364"/>
      <c r="K94" s="182"/>
      <c r="L94" s="182"/>
      <c r="M94" s="182"/>
    </row>
    <row r="95" spans="2:13" x14ac:dyDescent="0.55000000000000004">
      <c r="B95" s="10" t="s">
        <v>77</v>
      </c>
      <c r="C95" s="364" t="s">
        <v>340</v>
      </c>
      <c r="D95" s="364"/>
    </row>
    <row r="96" spans="2:13" x14ac:dyDescent="0.55000000000000004">
      <c r="B96" s="10" t="s">
        <v>78</v>
      </c>
      <c r="C96" s="364" t="s">
        <v>340</v>
      </c>
      <c r="D96" s="364"/>
    </row>
    <row r="98" spans="2:12" x14ac:dyDescent="0.55000000000000004">
      <c r="B98" s="29" t="s">
        <v>213</v>
      </c>
      <c r="C98" s="11"/>
      <c r="D98" s="19"/>
    </row>
    <row r="99" spans="2:12" ht="44.1" customHeight="1" x14ac:dyDescent="0.55000000000000004">
      <c r="B99" s="369" t="s">
        <v>363</v>
      </c>
      <c r="C99" s="369"/>
      <c r="D99" s="369"/>
      <c r="E99" s="369"/>
      <c r="F99" s="369"/>
      <c r="G99" s="369"/>
      <c r="H99" s="369"/>
    </row>
    <row r="100" spans="2:12" x14ac:dyDescent="0.55000000000000004">
      <c r="B100" s="211" t="s">
        <v>360</v>
      </c>
      <c r="C100" s="368" t="s">
        <v>364</v>
      </c>
      <c r="D100" s="368"/>
      <c r="E100" s="368"/>
      <c r="F100" s="368"/>
      <c r="G100" s="368"/>
      <c r="H100" s="368"/>
      <c r="K100" s="182"/>
      <c r="L100" s="182"/>
    </row>
    <row r="101" spans="2:12" x14ac:dyDescent="0.55000000000000004">
      <c r="B101" s="212" t="s">
        <v>74</v>
      </c>
      <c r="C101" s="363" t="s">
        <v>365</v>
      </c>
      <c r="D101" s="363"/>
      <c r="E101" s="363"/>
      <c r="F101" s="363"/>
      <c r="G101" s="363"/>
      <c r="H101" s="363"/>
      <c r="K101" s="182"/>
      <c r="L101" s="182"/>
    </row>
    <row r="102" spans="2:12" x14ac:dyDescent="0.55000000000000004">
      <c r="B102" s="212" t="s">
        <v>75</v>
      </c>
      <c r="C102" s="363" t="s">
        <v>366</v>
      </c>
      <c r="D102" s="363"/>
      <c r="E102" s="363"/>
      <c r="F102" s="363"/>
      <c r="G102" s="363"/>
      <c r="H102" s="363"/>
    </row>
    <row r="103" spans="2:12" x14ac:dyDescent="0.55000000000000004">
      <c r="B103" s="212" t="s">
        <v>76</v>
      </c>
      <c r="C103" s="363" t="s">
        <v>367</v>
      </c>
      <c r="D103" s="363"/>
      <c r="E103" s="363"/>
      <c r="F103" s="363"/>
      <c r="G103" s="363"/>
      <c r="H103" s="363"/>
    </row>
    <row r="104" spans="2:12" x14ac:dyDescent="0.55000000000000004">
      <c r="B104" s="212" t="s">
        <v>77</v>
      </c>
      <c r="C104" s="363" t="s">
        <v>365</v>
      </c>
      <c r="D104" s="363"/>
      <c r="E104" s="363"/>
      <c r="F104" s="363"/>
      <c r="G104" s="363"/>
      <c r="H104" s="363"/>
    </row>
    <row r="105" spans="2:12" x14ac:dyDescent="0.55000000000000004">
      <c r="B105" s="212" t="s">
        <v>361</v>
      </c>
      <c r="C105" s="363" t="s">
        <v>368</v>
      </c>
      <c r="D105" s="363"/>
      <c r="E105" s="363"/>
      <c r="F105" s="363"/>
      <c r="G105" s="363"/>
      <c r="H105" s="363"/>
    </row>
    <row r="106" spans="2:12" x14ac:dyDescent="0.55000000000000004">
      <c r="B106" s="212" t="s">
        <v>78</v>
      </c>
      <c r="C106" s="363" t="s">
        <v>369</v>
      </c>
      <c r="D106" s="363"/>
      <c r="E106" s="363"/>
      <c r="F106" s="363"/>
      <c r="G106" s="363"/>
      <c r="H106" s="363"/>
    </row>
    <row r="107" spans="2:12" x14ac:dyDescent="0.55000000000000004">
      <c r="B107" s="212" t="s">
        <v>339</v>
      </c>
      <c r="C107" s="363" t="s">
        <v>370</v>
      </c>
      <c r="D107" s="363"/>
      <c r="E107" s="363"/>
      <c r="F107" s="363"/>
      <c r="G107" s="363"/>
      <c r="H107" s="363"/>
    </row>
    <row r="108" spans="2:12" x14ac:dyDescent="0.55000000000000004">
      <c r="B108" s="212" t="s">
        <v>358</v>
      </c>
      <c r="C108" s="363" t="s">
        <v>371</v>
      </c>
      <c r="D108" s="363"/>
      <c r="E108" s="363"/>
      <c r="F108" s="363"/>
      <c r="G108" s="363"/>
      <c r="H108" s="363"/>
    </row>
    <row r="109" spans="2:12" x14ac:dyDescent="0.55000000000000004">
      <c r="B109" s="212" t="s">
        <v>359</v>
      </c>
      <c r="C109" s="364" t="s">
        <v>372</v>
      </c>
      <c r="D109" s="364"/>
      <c r="E109" s="364"/>
      <c r="F109" s="364"/>
      <c r="G109" s="364"/>
      <c r="H109" s="364"/>
    </row>
    <row r="111" spans="2:12" x14ac:dyDescent="0.55000000000000004">
      <c r="B111" s="29" t="s">
        <v>231</v>
      </c>
      <c r="C111" s="11"/>
      <c r="D111" s="19"/>
      <c r="E111" s="19"/>
      <c r="F111" s="19"/>
      <c r="G111" s="19"/>
      <c r="H111" s="19"/>
    </row>
    <row r="112" spans="2:12" ht="31.5" customHeight="1" x14ac:dyDescent="0.55000000000000004">
      <c r="B112" s="369" t="s">
        <v>514</v>
      </c>
      <c r="C112" s="369"/>
      <c r="D112" s="369"/>
      <c r="E112" s="369"/>
      <c r="F112" s="369"/>
      <c r="G112" s="369"/>
      <c r="H112" s="369"/>
    </row>
    <row r="113" spans="2:13" s="19" customFormat="1" x14ac:dyDescent="0.55000000000000004">
      <c r="B113" s="344"/>
      <c r="C113" s="388">
        <v>2020</v>
      </c>
      <c r="D113" s="389"/>
      <c r="E113" s="389"/>
      <c r="F113" s="389"/>
      <c r="G113" s="389"/>
      <c r="H113" s="390"/>
    </row>
    <row r="114" spans="2:13" ht="43.2" x14ac:dyDescent="0.55000000000000004">
      <c r="B114" s="211" t="s">
        <v>491</v>
      </c>
      <c r="C114" s="368" t="s">
        <v>233</v>
      </c>
      <c r="D114" s="368"/>
      <c r="E114" s="368"/>
      <c r="F114" s="368" t="s">
        <v>497</v>
      </c>
      <c r="G114" s="368"/>
      <c r="H114" s="368"/>
    </row>
    <row r="115" spans="2:13" ht="28.8" x14ac:dyDescent="0.55000000000000004">
      <c r="B115" s="211" t="s">
        <v>492</v>
      </c>
      <c r="C115" s="368" t="s">
        <v>252</v>
      </c>
      <c r="D115" s="368"/>
      <c r="E115" s="368"/>
      <c r="F115" s="368" t="s">
        <v>498</v>
      </c>
      <c r="G115" s="368"/>
      <c r="H115" s="368"/>
    </row>
    <row r="116" spans="2:13" ht="28.8" x14ac:dyDescent="0.55000000000000004">
      <c r="B116" s="211" t="s">
        <v>493</v>
      </c>
      <c r="C116" s="368" t="s">
        <v>233</v>
      </c>
      <c r="D116" s="368"/>
      <c r="E116" s="368"/>
      <c r="F116" s="368" t="s">
        <v>497</v>
      </c>
      <c r="G116" s="368"/>
      <c r="H116" s="368"/>
    </row>
    <row r="117" spans="2:13" ht="43.2" x14ac:dyDescent="0.55000000000000004">
      <c r="B117" s="211" t="s">
        <v>494</v>
      </c>
      <c r="C117" s="368" t="s">
        <v>161</v>
      </c>
      <c r="D117" s="368"/>
      <c r="E117" s="368"/>
      <c r="F117" s="368" t="s">
        <v>512</v>
      </c>
      <c r="G117" s="368"/>
      <c r="H117" s="368"/>
    </row>
    <row r="118" spans="2:13" ht="43.2" x14ac:dyDescent="0.55000000000000004">
      <c r="B118" s="211" t="s">
        <v>495</v>
      </c>
      <c r="C118" s="368" t="s">
        <v>156</v>
      </c>
      <c r="D118" s="368"/>
      <c r="E118" s="368"/>
      <c r="F118" s="368" t="s">
        <v>513</v>
      </c>
      <c r="G118" s="368"/>
      <c r="H118" s="368"/>
    </row>
    <row r="119" spans="2:13" ht="43.2" customHeight="1" x14ac:dyDescent="0.55000000000000004">
      <c r="B119" s="211" t="s">
        <v>515</v>
      </c>
      <c r="C119" s="368" t="s">
        <v>228</v>
      </c>
      <c r="D119" s="368"/>
      <c r="E119" s="368"/>
      <c r="F119" s="368" t="s">
        <v>499</v>
      </c>
      <c r="G119" s="368"/>
      <c r="H119" s="368"/>
    </row>
    <row r="120" spans="2:13" s="19" customFormat="1" ht="28.8" x14ac:dyDescent="0.55000000000000004">
      <c r="B120" s="211" t="s">
        <v>516</v>
      </c>
      <c r="C120" s="391" t="s">
        <v>518</v>
      </c>
      <c r="D120" s="392"/>
      <c r="E120" s="393"/>
      <c r="F120" s="391" t="s">
        <v>519</v>
      </c>
      <c r="G120" s="392"/>
      <c r="H120" s="393"/>
    </row>
    <row r="121" spans="2:13" s="19" customFormat="1" ht="28.8" x14ac:dyDescent="0.55000000000000004">
      <c r="B121" s="211" t="s">
        <v>517</v>
      </c>
      <c r="C121" s="391" t="s">
        <v>161</v>
      </c>
      <c r="D121" s="392"/>
      <c r="E121" s="393"/>
      <c r="F121" s="391" t="s">
        <v>512</v>
      </c>
      <c r="G121" s="392"/>
      <c r="H121" s="393"/>
    </row>
    <row r="122" spans="2:13" ht="57.6" x14ac:dyDescent="0.55000000000000004">
      <c r="B122" s="211" t="s">
        <v>500</v>
      </c>
      <c r="C122" s="368" t="s">
        <v>233</v>
      </c>
      <c r="D122" s="368"/>
      <c r="E122" s="368"/>
      <c r="F122" s="368" t="s">
        <v>497</v>
      </c>
      <c r="G122" s="368"/>
      <c r="H122" s="368"/>
    </row>
    <row r="123" spans="2:13" ht="28.8" x14ac:dyDescent="0.55000000000000004">
      <c r="B123" s="211" t="s">
        <v>496</v>
      </c>
      <c r="C123" s="368" t="s">
        <v>233</v>
      </c>
      <c r="D123" s="368"/>
      <c r="E123" s="368"/>
      <c r="F123" s="368" t="s">
        <v>497</v>
      </c>
      <c r="G123" s="368"/>
      <c r="H123" s="368"/>
    </row>
    <row r="124" spans="2:13" s="19" customFormat="1" x14ac:dyDescent="0.55000000000000004">
      <c r="B124" s="96" t="s">
        <v>19</v>
      </c>
      <c r="C124" s="355"/>
      <c r="D124" s="355"/>
      <c r="E124" s="355"/>
      <c r="F124" s="355"/>
      <c r="G124" s="355"/>
      <c r="H124" s="355"/>
    </row>
    <row r="125" spans="2:13" s="19" customFormat="1" x14ac:dyDescent="0.55000000000000004">
      <c r="B125" s="365" t="s">
        <v>521</v>
      </c>
      <c r="C125" s="365"/>
      <c r="D125" s="365"/>
      <c r="E125" s="365"/>
      <c r="F125" s="365"/>
      <c r="G125" s="365"/>
      <c r="H125" s="365"/>
      <c r="I125" s="365"/>
      <c r="J125" s="365"/>
      <c r="K125" s="365"/>
      <c r="L125" s="365"/>
      <c r="M125" s="365"/>
    </row>
    <row r="126" spans="2:13" s="19" customFormat="1" x14ac:dyDescent="0.55000000000000004">
      <c r="B126" s="394" t="s">
        <v>520</v>
      </c>
      <c r="C126" s="394"/>
      <c r="D126" s="394"/>
      <c r="E126" s="394"/>
      <c r="F126" s="394"/>
      <c r="G126" s="394"/>
      <c r="H126" s="394"/>
      <c r="I126" s="394"/>
      <c r="J126" s="394"/>
      <c r="K126" s="394"/>
      <c r="L126" s="394"/>
      <c r="M126" s="394"/>
    </row>
    <row r="127" spans="2:13" s="19" customFormat="1" x14ac:dyDescent="0.55000000000000004">
      <c r="B127" s="394" t="s">
        <v>523</v>
      </c>
      <c r="C127" s="394"/>
      <c r="D127" s="394"/>
      <c r="E127" s="394"/>
      <c r="F127" s="394"/>
      <c r="G127" s="394"/>
      <c r="H127" s="394"/>
      <c r="I127" s="394"/>
      <c r="J127" s="394"/>
      <c r="K127" s="394"/>
      <c r="L127" s="394"/>
      <c r="M127" s="394"/>
    </row>
    <row r="128" spans="2:13" s="19" customFormat="1" x14ac:dyDescent="0.55000000000000004">
      <c r="B128" s="394" t="s">
        <v>522</v>
      </c>
      <c r="C128" s="394"/>
      <c r="D128" s="394"/>
      <c r="E128" s="394"/>
      <c r="F128" s="394"/>
      <c r="G128" s="394"/>
      <c r="H128" s="394"/>
      <c r="I128" s="394"/>
      <c r="J128" s="394"/>
      <c r="K128" s="394"/>
      <c r="L128" s="394"/>
      <c r="M128" s="394"/>
    </row>
    <row r="130" spans="2:13" x14ac:dyDescent="0.55000000000000004">
      <c r="B130" s="29" t="s">
        <v>214</v>
      </c>
      <c r="C130" s="19"/>
      <c r="D130" s="11"/>
      <c r="E130" s="19"/>
      <c r="F130" s="19"/>
      <c r="G130" s="19"/>
      <c r="L130" s="161"/>
      <c r="M130" s="161"/>
    </row>
    <row r="131" spans="2:13" ht="32.1" customHeight="1" x14ac:dyDescent="0.55000000000000004">
      <c r="B131" s="377" t="s">
        <v>501</v>
      </c>
      <c r="C131" s="378"/>
      <c r="D131" s="379"/>
      <c r="E131" s="64"/>
      <c r="F131" s="64"/>
      <c r="G131" s="64"/>
      <c r="L131" s="161"/>
      <c r="M131" s="161"/>
    </row>
    <row r="132" spans="2:13" x14ac:dyDescent="0.55000000000000004">
      <c r="B132" s="21"/>
      <c r="C132" s="395">
        <v>2020</v>
      </c>
      <c r="D132" s="395"/>
      <c r="E132" s="352"/>
      <c r="F132" s="367"/>
      <c r="G132" s="367"/>
      <c r="L132" s="161"/>
      <c r="M132" s="347"/>
    </row>
    <row r="133" spans="2:13" x14ac:dyDescent="0.55000000000000004">
      <c r="B133" s="166" t="s">
        <v>320</v>
      </c>
      <c r="C133" s="350">
        <v>0</v>
      </c>
      <c r="D133" s="353">
        <v>0</v>
      </c>
      <c r="E133" s="349"/>
      <c r="F133" s="346"/>
      <c r="G133" s="62"/>
      <c r="L133" s="161"/>
      <c r="M133" s="348"/>
    </row>
    <row r="134" spans="2:13" x14ac:dyDescent="0.55000000000000004">
      <c r="B134" s="78" t="s">
        <v>57</v>
      </c>
      <c r="C134" s="351">
        <v>3</v>
      </c>
      <c r="D134" s="353">
        <v>0.3</v>
      </c>
      <c r="E134" s="349"/>
      <c r="F134" s="345"/>
      <c r="G134" s="62"/>
      <c r="L134" s="161"/>
      <c r="M134" s="348"/>
    </row>
    <row r="135" spans="2:13" x14ac:dyDescent="0.55000000000000004">
      <c r="B135" s="78" t="s">
        <v>503</v>
      </c>
      <c r="C135" s="351">
        <v>7</v>
      </c>
      <c r="D135" s="353">
        <v>0.7</v>
      </c>
      <c r="E135" s="349"/>
      <c r="F135" s="345"/>
      <c r="G135" s="62"/>
      <c r="L135" s="161"/>
      <c r="M135" s="161"/>
    </row>
    <row r="136" spans="2:13" x14ac:dyDescent="0.55000000000000004">
      <c r="B136" s="78" t="s">
        <v>502</v>
      </c>
      <c r="C136" s="386">
        <v>53</v>
      </c>
      <c r="D136" s="387"/>
      <c r="E136" s="349"/>
      <c r="F136" s="79"/>
      <c r="G136" s="62"/>
      <c r="L136" s="161"/>
      <c r="M136" s="161"/>
    </row>
  </sheetData>
  <sheetProtection algorithmName="SHA-512" hashValue="OqVx79roVPZsWTQ2mxB0REOaGcP1OwrmGQuTKAuLFx6uS6bHEPDaeN6fuIz5w9lCNdtpejtqpjjZNmvIwOq4TQ==" saltValue="GefO04qzYMBaw4cart+x7A==" spinCount="100000" sheet="1" formatCells="0" formatColumns="0" formatRows="0" insertColumns="0" insertRows="0" insertHyperlinks="0" deleteColumns="0" deleteRows="0" sort="0" autoFilter="0" pivotTables="0"/>
  <mergeCells count="148">
    <mergeCell ref="C120:E120"/>
    <mergeCell ref="F120:H120"/>
    <mergeCell ref="C121:E121"/>
    <mergeCell ref="F121:H121"/>
    <mergeCell ref="B126:M126"/>
    <mergeCell ref="B128:M128"/>
    <mergeCell ref="B125:M125"/>
    <mergeCell ref="B127:M127"/>
    <mergeCell ref="C132:D132"/>
    <mergeCell ref="B131:D131"/>
    <mergeCell ref="F132:G132"/>
    <mergeCell ref="C136:D136"/>
    <mergeCell ref="I27:J27"/>
    <mergeCell ref="C119:E119"/>
    <mergeCell ref="F119:H119"/>
    <mergeCell ref="C122:E122"/>
    <mergeCell ref="F122:H122"/>
    <mergeCell ref="C123:E123"/>
    <mergeCell ref="F123:H123"/>
    <mergeCell ref="F114:H114"/>
    <mergeCell ref="B112:H112"/>
    <mergeCell ref="C113:H113"/>
    <mergeCell ref="C114:E114"/>
    <mergeCell ref="C115:E115"/>
    <mergeCell ref="F115:H115"/>
    <mergeCell ref="C116:E116"/>
    <mergeCell ref="F116:H116"/>
    <mergeCell ref="C117:E117"/>
    <mergeCell ref="F117:H117"/>
    <mergeCell ref="C118:E118"/>
    <mergeCell ref="F118:H118"/>
    <mergeCell ref="I72:J72"/>
    <mergeCell ref="C95:D95"/>
    <mergeCell ref="C96:D96"/>
    <mergeCell ref="G65:H65"/>
    <mergeCell ref="B15:M15"/>
    <mergeCell ref="G52:H52"/>
    <mergeCell ref="I52:J52"/>
    <mergeCell ref="G39:H39"/>
    <mergeCell ref="G40:H40"/>
    <mergeCell ref="C42:D42"/>
    <mergeCell ref="B16:M16"/>
    <mergeCell ref="C38:D38"/>
    <mergeCell ref="C39:D39"/>
    <mergeCell ref="C40:D40"/>
    <mergeCell ref="C20:D20"/>
    <mergeCell ref="B19:L19"/>
    <mergeCell ref="B26:H26"/>
    <mergeCell ref="C27:D27"/>
    <mergeCell ref="C41:D41"/>
    <mergeCell ref="C52:D52"/>
    <mergeCell ref="I36:J36"/>
    <mergeCell ref="G36:H36"/>
    <mergeCell ref="C43:D43"/>
    <mergeCell ref="C44:D44"/>
    <mergeCell ref="B47:M47"/>
    <mergeCell ref="B48:M48"/>
    <mergeCell ref="K27:L27"/>
    <mergeCell ref="B92:D92"/>
    <mergeCell ref="C93:D93"/>
    <mergeCell ref="C94:D94"/>
    <mergeCell ref="C66:D66"/>
    <mergeCell ref="C67:D67"/>
    <mergeCell ref="B78:D78"/>
    <mergeCell ref="C80:D80"/>
    <mergeCell ref="I83:J83"/>
    <mergeCell ref="G80:H80"/>
    <mergeCell ref="G82:H82"/>
    <mergeCell ref="G83:H83"/>
    <mergeCell ref="C82:D82"/>
    <mergeCell ref="I80:J80"/>
    <mergeCell ref="I82:J82"/>
    <mergeCell ref="C81:D81"/>
    <mergeCell ref="G75:H75"/>
    <mergeCell ref="I75:J75"/>
    <mergeCell ref="G79:H79"/>
    <mergeCell ref="C72:D72"/>
    <mergeCell ref="C75:D75"/>
    <mergeCell ref="B1:B2"/>
    <mergeCell ref="B33:D33"/>
    <mergeCell ref="B51:D51"/>
    <mergeCell ref="B64:D64"/>
    <mergeCell ref="B71:D71"/>
    <mergeCell ref="C36:D36"/>
    <mergeCell ref="B5:M5"/>
    <mergeCell ref="B6:M6"/>
    <mergeCell ref="B7:M7"/>
    <mergeCell ref="B8:M8"/>
    <mergeCell ref="G35:H35"/>
    <mergeCell ref="I35:J35"/>
    <mergeCell ref="I34:J34"/>
    <mergeCell ref="G34:H34"/>
    <mergeCell ref="C34:D34"/>
    <mergeCell ref="C35:D35"/>
    <mergeCell ref="C37:D37"/>
    <mergeCell ref="C57:D57"/>
    <mergeCell ref="B61:M61"/>
    <mergeCell ref="C53:D53"/>
    <mergeCell ref="I65:J65"/>
    <mergeCell ref="G73:H73"/>
    <mergeCell ref="B9:M9"/>
    <mergeCell ref="B10:M10"/>
    <mergeCell ref="B13:M13"/>
    <mergeCell ref="B14:M14"/>
    <mergeCell ref="B60:M60"/>
    <mergeCell ref="B11:M11"/>
    <mergeCell ref="B12:M12"/>
    <mergeCell ref="C55:D55"/>
    <mergeCell ref="I37:J37"/>
    <mergeCell ref="I38:J38"/>
    <mergeCell ref="G38:H38"/>
    <mergeCell ref="I39:J39"/>
    <mergeCell ref="G41:H41"/>
    <mergeCell ref="I40:J40"/>
    <mergeCell ref="I41:J41"/>
    <mergeCell ref="G37:H37"/>
    <mergeCell ref="K20:L20"/>
    <mergeCell ref="I20:J20"/>
    <mergeCell ref="G20:H20"/>
    <mergeCell ref="E20:F20"/>
    <mergeCell ref="C56:D56"/>
    <mergeCell ref="E27:F27"/>
    <mergeCell ref="G27:H27"/>
    <mergeCell ref="C54:D54"/>
    <mergeCell ref="C65:D65"/>
    <mergeCell ref="C79:D79"/>
    <mergeCell ref="C108:H108"/>
    <mergeCell ref="C109:H109"/>
    <mergeCell ref="B88:M88"/>
    <mergeCell ref="B89:M89"/>
    <mergeCell ref="I73:J73"/>
    <mergeCell ref="I74:J74"/>
    <mergeCell ref="G72:H72"/>
    <mergeCell ref="C83:D83"/>
    <mergeCell ref="C68:D68"/>
    <mergeCell ref="C73:D73"/>
    <mergeCell ref="C74:D74"/>
    <mergeCell ref="C100:H100"/>
    <mergeCell ref="B99:H99"/>
    <mergeCell ref="C101:H101"/>
    <mergeCell ref="C102:H102"/>
    <mergeCell ref="C103:H103"/>
    <mergeCell ref="C104:H104"/>
    <mergeCell ref="C105:H105"/>
    <mergeCell ref="C106:H106"/>
    <mergeCell ref="C107:H107"/>
    <mergeCell ref="I79:J79"/>
    <mergeCell ref="G74:H74"/>
  </mergeCells>
  <phoneticPr fontId="9" type="noConversion"/>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C3A49-36C4-48AD-A087-629727064C32}">
  <dimension ref="A1:P166"/>
  <sheetViews>
    <sheetView showGridLines="0" zoomScale="60" zoomScaleNormal="60" workbookViewId="0">
      <selection activeCell="H149" sqref="H149"/>
    </sheetView>
  </sheetViews>
  <sheetFormatPr baseColWidth="10" defaultRowHeight="14.4" x14ac:dyDescent="0.55000000000000004"/>
  <cols>
    <col min="1" max="1" width="32.68359375" bestFit="1" customWidth="1"/>
    <col min="2" max="2" width="27.41796875" customWidth="1"/>
    <col min="3" max="3" width="42.05078125" style="19" bestFit="1" customWidth="1"/>
    <col min="4" max="4" width="8.41796875" customWidth="1"/>
    <col min="5" max="5" width="10.578125" style="19" customWidth="1"/>
    <col min="6" max="11" width="8.41796875" customWidth="1"/>
    <col min="12" max="12" width="8.3671875" customWidth="1"/>
    <col min="13" max="13" width="8.41796875" customWidth="1"/>
    <col min="14" max="14" width="50.26171875" bestFit="1" customWidth="1"/>
  </cols>
  <sheetData>
    <row r="1" spans="1:16" x14ac:dyDescent="0.55000000000000004">
      <c r="A1" s="19"/>
    </row>
    <row r="2" spans="1:16" x14ac:dyDescent="0.55000000000000004">
      <c r="A2" s="24" t="s">
        <v>42</v>
      </c>
      <c r="B2" s="370"/>
    </row>
    <row r="3" spans="1:16" x14ac:dyDescent="0.55000000000000004">
      <c r="A3" s="24" t="s">
        <v>43</v>
      </c>
      <c r="B3" s="370"/>
    </row>
    <row r="4" spans="1:16" s="19" customFormat="1" x14ac:dyDescent="0.55000000000000004">
      <c r="A4" s="24"/>
      <c r="B4" s="92"/>
    </row>
    <row r="5" spans="1:16" s="19" customFormat="1" x14ac:dyDescent="0.55000000000000004">
      <c r="A5" s="24"/>
      <c r="B5" s="97" t="s">
        <v>211</v>
      </c>
    </row>
    <row r="6" spans="1:16" s="19" customFormat="1" x14ac:dyDescent="0.55000000000000004">
      <c r="A6" s="24"/>
      <c r="B6" s="370" t="s">
        <v>208</v>
      </c>
      <c r="C6" s="370"/>
      <c r="D6" s="370"/>
      <c r="E6" s="370"/>
      <c r="F6" s="370"/>
      <c r="G6" s="370"/>
      <c r="H6" s="370"/>
      <c r="I6" s="370"/>
      <c r="J6" s="370"/>
      <c r="K6" s="370"/>
      <c r="L6" s="370"/>
      <c r="M6" s="370"/>
      <c r="N6" s="370"/>
    </row>
    <row r="7" spans="1:16" s="19" customFormat="1" x14ac:dyDescent="0.55000000000000004">
      <c r="A7" s="24"/>
      <c r="B7" s="370" t="s">
        <v>404</v>
      </c>
      <c r="C7" s="370"/>
      <c r="D7" s="370"/>
      <c r="E7" s="370"/>
      <c r="F7" s="370"/>
      <c r="G7" s="370"/>
      <c r="H7" s="370"/>
      <c r="I7" s="370"/>
      <c r="J7" s="370"/>
      <c r="K7" s="370"/>
      <c r="L7" s="370"/>
      <c r="M7" s="370"/>
      <c r="N7" s="370"/>
    </row>
    <row r="8" spans="1:16" x14ac:dyDescent="0.55000000000000004">
      <c r="A8" s="24"/>
    </row>
    <row r="9" spans="1:16" x14ac:dyDescent="0.55000000000000004">
      <c r="B9" s="29" t="s">
        <v>36</v>
      </c>
      <c r="D9" s="11"/>
      <c r="F9" s="19"/>
      <c r="G9" s="19"/>
      <c r="H9" s="19"/>
      <c r="I9" s="19"/>
      <c r="J9" s="19"/>
      <c r="K9" s="19"/>
    </row>
    <row r="10" spans="1:16" ht="34.5" customHeight="1" x14ac:dyDescent="0.55000000000000004">
      <c r="B10" s="369" t="s">
        <v>504</v>
      </c>
      <c r="C10" s="369"/>
      <c r="D10" s="369"/>
      <c r="E10" s="369"/>
      <c r="F10" s="369"/>
      <c r="G10" s="369"/>
      <c r="H10" s="369"/>
      <c r="I10" s="369"/>
      <c r="J10" s="369"/>
      <c r="K10" s="369"/>
      <c r="L10" s="369"/>
      <c r="M10" s="369"/>
    </row>
    <row r="11" spans="1:16" x14ac:dyDescent="0.55000000000000004">
      <c r="B11" s="464"/>
      <c r="C11" s="464"/>
      <c r="D11" s="395">
        <v>2020</v>
      </c>
      <c r="E11" s="395"/>
      <c r="F11" s="404">
        <v>2019</v>
      </c>
      <c r="G11" s="404"/>
      <c r="H11" s="382">
        <v>2018</v>
      </c>
      <c r="I11" s="382"/>
      <c r="J11" s="404">
        <v>2017</v>
      </c>
      <c r="K11" s="404"/>
      <c r="L11" s="382">
        <v>2016</v>
      </c>
      <c r="M11" s="382"/>
      <c r="P11" s="18"/>
    </row>
    <row r="12" spans="1:16" ht="14.4" customHeight="1" x14ac:dyDescent="0.55000000000000004">
      <c r="B12" s="461" t="s">
        <v>44</v>
      </c>
      <c r="C12" s="5" t="s">
        <v>524</v>
      </c>
      <c r="D12" s="214">
        <v>3</v>
      </c>
      <c r="E12" s="215">
        <f>D12/$D$14</f>
        <v>0.42857142857142855</v>
      </c>
      <c r="F12" s="273">
        <v>3</v>
      </c>
      <c r="G12" s="274">
        <f>F12/$F$14</f>
        <v>0.42857142857142855</v>
      </c>
      <c r="H12" s="27">
        <v>3</v>
      </c>
      <c r="I12" s="31">
        <f>H12/$H$14</f>
        <v>0.33333333333333331</v>
      </c>
      <c r="J12" s="270">
        <v>3</v>
      </c>
      <c r="K12" s="274">
        <f>J12/$J$14</f>
        <v>0.27272727272727271</v>
      </c>
      <c r="L12" s="27">
        <v>1</v>
      </c>
      <c r="M12" s="31">
        <f>L12/$L$14</f>
        <v>0.1111111111111111</v>
      </c>
      <c r="P12" s="18"/>
    </row>
    <row r="13" spans="1:16" x14ac:dyDescent="0.55000000000000004">
      <c r="B13" s="462"/>
      <c r="C13" s="32" t="s">
        <v>48</v>
      </c>
      <c r="D13" s="216">
        <v>4</v>
      </c>
      <c r="E13" s="215">
        <f t="shared" ref="E13:E14" si="0">D13/$D$14</f>
        <v>0.5714285714285714</v>
      </c>
      <c r="F13" s="270">
        <v>4</v>
      </c>
      <c r="G13" s="274">
        <f>F13/$F$14</f>
        <v>0.5714285714285714</v>
      </c>
      <c r="H13" s="27">
        <v>6</v>
      </c>
      <c r="I13" s="31">
        <f>H13/$H$14</f>
        <v>0.66666666666666663</v>
      </c>
      <c r="J13" s="270">
        <v>8</v>
      </c>
      <c r="K13" s="274">
        <f>J13/$J$14</f>
        <v>0.72727272727272729</v>
      </c>
      <c r="L13" s="27">
        <v>8</v>
      </c>
      <c r="M13" s="31">
        <f>L13/$L$14</f>
        <v>0.88888888888888884</v>
      </c>
    </row>
    <row r="14" spans="1:16" x14ac:dyDescent="0.55000000000000004">
      <c r="B14" s="463"/>
      <c r="C14" s="26" t="s">
        <v>10</v>
      </c>
      <c r="D14" s="217">
        <f>SUM(D12:D13)</f>
        <v>7</v>
      </c>
      <c r="E14" s="215">
        <f t="shared" si="0"/>
        <v>1</v>
      </c>
      <c r="F14" s="262">
        <f>SUM(F12:F13)</f>
        <v>7</v>
      </c>
      <c r="G14" s="274">
        <f>F14/$F$14</f>
        <v>1</v>
      </c>
      <c r="H14" s="200">
        <f>+SUM(H12:H13)</f>
        <v>9</v>
      </c>
      <c r="I14" s="31">
        <f>H14/$H$14</f>
        <v>1</v>
      </c>
      <c r="J14" s="262">
        <f>+SUM(J12:J13)</f>
        <v>11</v>
      </c>
      <c r="K14" s="274">
        <f>J14/$J$14</f>
        <v>1</v>
      </c>
      <c r="L14" s="200">
        <f>+SUM(L12:L13)</f>
        <v>9</v>
      </c>
      <c r="M14" s="31">
        <f>L14/$L$14</f>
        <v>1</v>
      </c>
    </row>
    <row r="15" spans="1:16" s="19" customFormat="1" x14ac:dyDescent="0.55000000000000004">
      <c r="B15" s="428" t="s">
        <v>221</v>
      </c>
      <c r="C15" s="5" t="s">
        <v>334</v>
      </c>
      <c r="D15" s="214">
        <v>9</v>
      </c>
      <c r="E15" s="215">
        <f>D15/$D$17</f>
        <v>0.34615384615384615</v>
      </c>
      <c r="F15" s="270">
        <v>11</v>
      </c>
      <c r="G15" s="274">
        <f>F15/$F$17</f>
        <v>0.39285714285714285</v>
      </c>
      <c r="H15" s="457" t="s">
        <v>226</v>
      </c>
      <c r="I15" s="458"/>
      <c r="J15" s="459" t="s">
        <v>226</v>
      </c>
      <c r="K15" s="460"/>
      <c r="L15" s="457" t="s">
        <v>226</v>
      </c>
      <c r="M15" s="458"/>
    </row>
    <row r="16" spans="1:16" s="19" customFormat="1" x14ac:dyDescent="0.55000000000000004">
      <c r="B16" s="428"/>
      <c r="C16" s="32" t="s">
        <v>48</v>
      </c>
      <c r="D16" s="216">
        <v>17</v>
      </c>
      <c r="E16" s="215">
        <f t="shared" ref="E16:E17" si="1">D16/$D$17</f>
        <v>0.65384615384615385</v>
      </c>
      <c r="F16" s="270">
        <v>17</v>
      </c>
      <c r="G16" s="274">
        <f>F16/$F$17</f>
        <v>0.6071428571428571</v>
      </c>
      <c r="H16" s="458"/>
      <c r="I16" s="458"/>
      <c r="J16" s="460"/>
      <c r="K16" s="460"/>
      <c r="L16" s="458"/>
      <c r="M16" s="458"/>
    </row>
    <row r="17" spans="2:13" s="19" customFormat="1" x14ac:dyDescent="0.55000000000000004">
      <c r="B17" s="428"/>
      <c r="C17" s="26" t="s">
        <v>10</v>
      </c>
      <c r="D17" s="217">
        <f>D15+D16</f>
        <v>26</v>
      </c>
      <c r="E17" s="215">
        <f t="shared" si="1"/>
        <v>1</v>
      </c>
      <c r="F17" s="262">
        <f>SUM(F15:F16)</f>
        <v>28</v>
      </c>
      <c r="G17" s="274">
        <f>F17/$F$17</f>
        <v>1</v>
      </c>
      <c r="H17" s="458"/>
      <c r="I17" s="458"/>
      <c r="J17" s="460"/>
      <c r="K17" s="460"/>
      <c r="L17" s="458"/>
      <c r="M17" s="458"/>
    </row>
    <row r="18" spans="2:13" x14ac:dyDescent="0.55000000000000004">
      <c r="B18" s="428" t="s">
        <v>222</v>
      </c>
      <c r="C18" s="5" t="s">
        <v>47</v>
      </c>
      <c r="D18" s="214">
        <v>54</v>
      </c>
      <c r="E18" s="215">
        <f>D18/$D$20</f>
        <v>0.33540372670807456</v>
      </c>
      <c r="F18" s="273">
        <v>44</v>
      </c>
      <c r="G18" s="274">
        <f>F18/$F$20</f>
        <v>0.33587786259541985</v>
      </c>
      <c r="H18" s="27">
        <v>47</v>
      </c>
      <c r="I18" s="31">
        <f>H18/$H$20</f>
        <v>0.31543624161073824</v>
      </c>
      <c r="J18" s="270">
        <v>59</v>
      </c>
      <c r="K18" s="274">
        <f>J18/$J$20</f>
        <v>0.36419753086419754</v>
      </c>
      <c r="L18" s="27">
        <v>25</v>
      </c>
      <c r="M18" s="31">
        <f>L18/$L$20</f>
        <v>0.390625</v>
      </c>
    </row>
    <row r="19" spans="2:13" x14ac:dyDescent="0.55000000000000004">
      <c r="B19" s="428"/>
      <c r="C19" s="32" t="s">
        <v>48</v>
      </c>
      <c r="D19" s="216">
        <v>107</v>
      </c>
      <c r="E19" s="215">
        <f t="shared" ref="E19:E20" si="2">D19/$D$20</f>
        <v>0.6645962732919255</v>
      </c>
      <c r="F19" s="270">
        <v>87</v>
      </c>
      <c r="G19" s="274">
        <f>F19/$F$20</f>
        <v>0.66412213740458015</v>
      </c>
      <c r="H19" s="27">
        <v>102</v>
      </c>
      <c r="I19" s="31">
        <f>H19/$H$20</f>
        <v>0.68456375838926176</v>
      </c>
      <c r="J19" s="270">
        <v>103</v>
      </c>
      <c r="K19" s="274">
        <f>J19/$J$20</f>
        <v>0.63580246913580252</v>
      </c>
      <c r="L19" s="27">
        <v>39</v>
      </c>
      <c r="M19" s="31">
        <f>L19/$L$20</f>
        <v>0.609375</v>
      </c>
    </row>
    <row r="20" spans="2:13" x14ac:dyDescent="0.55000000000000004">
      <c r="B20" s="428"/>
      <c r="C20" s="26" t="s">
        <v>10</v>
      </c>
      <c r="D20" s="217">
        <f>D18+D19</f>
        <v>161</v>
      </c>
      <c r="E20" s="215">
        <f t="shared" si="2"/>
        <v>1</v>
      </c>
      <c r="F20" s="262">
        <f>+SUM(F18:F19)</f>
        <v>131</v>
      </c>
      <c r="G20" s="274">
        <f>F20/$F$20</f>
        <v>1</v>
      </c>
      <c r="H20" s="200">
        <f t="shared" ref="H20" si="3">+SUM(H18:H19)</f>
        <v>149</v>
      </c>
      <c r="I20" s="31">
        <f>H20/$H$20</f>
        <v>1</v>
      </c>
      <c r="J20" s="262">
        <f t="shared" ref="J20" si="4">+SUM(J18:J19)</f>
        <v>162</v>
      </c>
      <c r="K20" s="274">
        <f>J20/$J$20</f>
        <v>1</v>
      </c>
      <c r="L20" s="200">
        <f t="shared" ref="L20" si="5">+SUM(L18:L19)</f>
        <v>64</v>
      </c>
      <c r="M20" s="31">
        <f>L20/$L$20</f>
        <v>1</v>
      </c>
    </row>
    <row r="21" spans="2:13" ht="28.8" x14ac:dyDescent="0.55000000000000004">
      <c r="B21" s="444" t="s">
        <v>2</v>
      </c>
      <c r="C21" s="23" t="s">
        <v>377</v>
      </c>
      <c r="D21" s="214">
        <f>D12+D15+D18</f>
        <v>66</v>
      </c>
      <c r="E21" s="215">
        <f>D21/$D$23</f>
        <v>0.34020618556701032</v>
      </c>
      <c r="F21" s="275">
        <f>F12+F15+F18</f>
        <v>58</v>
      </c>
      <c r="G21" s="276">
        <f>F21/$F$23</f>
        <v>0.3493975903614458</v>
      </c>
      <c r="H21" s="6">
        <f>H12+H18</f>
        <v>50</v>
      </c>
      <c r="I21" s="35">
        <f>H21/$H$23</f>
        <v>0.31645569620253167</v>
      </c>
      <c r="J21" s="278">
        <f>J12+J18</f>
        <v>62</v>
      </c>
      <c r="K21" s="279">
        <f>J21/$J$23</f>
        <v>0.3583815028901734</v>
      </c>
      <c r="L21" s="6">
        <f>L12+L18</f>
        <v>26</v>
      </c>
      <c r="M21" s="35">
        <f>L21/$L$23</f>
        <v>0.35616438356164382</v>
      </c>
    </row>
    <row r="22" spans="2:13" x14ac:dyDescent="0.55000000000000004">
      <c r="B22" s="444"/>
      <c r="C22" s="26" t="s">
        <v>48</v>
      </c>
      <c r="D22" s="216">
        <f>D13+D16+D19</f>
        <v>128</v>
      </c>
      <c r="E22" s="215">
        <f>D22/$D$23</f>
        <v>0.65979381443298968</v>
      </c>
      <c r="F22" s="275">
        <f>F13+F16+F19</f>
        <v>108</v>
      </c>
      <c r="G22" s="276">
        <f>F22/$F$23</f>
        <v>0.6506024096385542</v>
      </c>
      <c r="H22" s="197">
        <f>H13+H19</f>
        <v>108</v>
      </c>
      <c r="I22" s="35">
        <f>H22/$H$23</f>
        <v>0.68354430379746833</v>
      </c>
      <c r="J22" s="275">
        <f>J13+J19</f>
        <v>111</v>
      </c>
      <c r="K22" s="279">
        <f>J22/$J$23</f>
        <v>0.64161849710982655</v>
      </c>
      <c r="L22" s="197">
        <f>L13+L19</f>
        <v>47</v>
      </c>
      <c r="M22" s="35">
        <f>L22/$L$23</f>
        <v>0.64383561643835618</v>
      </c>
    </row>
    <row r="23" spans="2:13" x14ac:dyDescent="0.55000000000000004">
      <c r="B23" s="444"/>
      <c r="C23" s="26" t="s">
        <v>2</v>
      </c>
      <c r="D23" s="217">
        <f>D21+D22</f>
        <v>194</v>
      </c>
      <c r="E23" s="215">
        <f t="shared" ref="E23" si="6">D23/$D$23</f>
        <v>1</v>
      </c>
      <c r="F23" s="277">
        <f>SUM(F21:F22)</f>
        <v>166</v>
      </c>
      <c r="G23" s="276">
        <f>F23/$F$23</f>
        <v>1</v>
      </c>
      <c r="H23" s="196">
        <f t="shared" ref="H23:L23" si="7">SUM(H21:H22)</f>
        <v>158</v>
      </c>
      <c r="I23" s="35">
        <f>H23/$H$23</f>
        <v>1</v>
      </c>
      <c r="J23" s="277">
        <f t="shared" si="7"/>
        <v>173</v>
      </c>
      <c r="K23" s="279">
        <f>J23/$J$23</f>
        <v>1</v>
      </c>
      <c r="L23" s="196">
        <f t="shared" si="7"/>
        <v>73</v>
      </c>
      <c r="M23" s="35">
        <f>L23/$L$23</f>
        <v>1</v>
      </c>
    </row>
    <row r="24" spans="2:13" s="19" customFormat="1" x14ac:dyDescent="0.55000000000000004">
      <c r="B24" s="109"/>
      <c r="C24" s="110"/>
      <c r="D24" s="36"/>
      <c r="E24" s="111"/>
      <c r="F24" s="36"/>
      <c r="G24" s="112"/>
      <c r="H24" s="36"/>
      <c r="I24" s="112"/>
      <c r="J24" s="36"/>
      <c r="K24" s="112"/>
    </row>
    <row r="25" spans="2:13" s="19" customFormat="1" x14ac:dyDescent="0.55000000000000004">
      <c r="B25" s="190" t="s">
        <v>223</v>
      </c>
      <c r="C25" s="110"/>
      <c r="D25" s="36"/>
      <c r="E25" s="111"/>
      <c r="F25" s="36"/>
      <c r="G25" s="112"/>
      <c r="H25" s="36"/>
      <c r="I25" s="112"/>
      <c r="J25" s="36"/>
      <c r="K25" s="112"/>
    </row>
    <row r="26" spans="2:13" s="19" customFormat="1" ht="14.4" customHeight="1" x14ac:dyDescent="0.55000000000000004">
      <c r="B26" s="365" t="s">
        <v>224</v>
      </c>
      <c r="C26" s="365"/>
      <c r="D26" s="365"/>
      <c r="E26" s="365"/>
      <c r="F26" s="365"/>
      <c r="G26" s="365"/>
      <c r="H26" s="365"/>
      <c r="I26" s="365"/>
      <c r="J26" s="365"/>
      <c r="K26" s="365"/>
    </row>
    <row r="27" spans="2:13" s="19" customFormat="1" ht="14.4" customHeight="1" x14ac:dyDescent="0.55000000000000004">
      <c r="B27" s="365" t="s">
        <v>225</v>
      </c>
      <c r="C27" s="365"/>
      <c r="D27" s="365"/>
      <c r="E27" s="365"/>
      <c r="F27" s="365"/>
      <c r="G27" s="365"/>
      <c r="H27" s="365"/>
      <c r="I27" s="365"/>
      <c r="J27" s="365"/>
      <c r="K27" s="365"/>
      <c r="L27" s="365"/>
    </row>
    <row r="29" spans="2:13" x14ac:dyDescent="0.55000000000000004">
      <c r="B29" s="29" t="s">
        <v>18</v>
      </c>
    </row>
    <row r="30" spans="2:13" ht="37.5" customHeight="1" x14ac:dyDescent="0.55000000000000004">
      <c r="B30" s="407" t="s">
        <v>380</v>
      </c>
      <c r="C30" s="408"/>
      <c r="D30" s="408"/>
      <c r="E30" s="408"/>
      <c r="F30" s="408"/>
      <c r="G30" s="408"/>
      <c r="H30" s="408"/>
      <c r="I30" s="409"/>
      <c r="J30" s="88"/>
      <c r="K30" s="88"/>
    </row>
    <row r="31" spans="2:13" x14ac:dyDescent="0.55000000000000004">
      <c r="B31" s="402"/>
      <c r="C31" s="403"/>
      <c r="D31" s="384">
        <v>2020</v>
      </c>
      <c r="E31" s="385"/>
      <c r="F31" s="434">
        <v>2019</v>
      </c>
      <c r="G31" s="434"/>
      <c r="H31" s="395">
        <v>2018</v>
      </c>
      <c r="I31" s="395"/>
      <c r="J31" s="433"/>
      <c r="K31" s="433"/>
      <c r="L31" s="433"/>
      <c r="M31" s="433"/>
    </row>
    <row r="32" spans="2:13" x14ac:dyDescent="0.55000000000000004">
      <c r="B32" s="400" t="s">
        <v>246</v>
      </c>
      <c r="C32" s="401"/>
      <c r="D32" s="107">
        <v>18</v>
      </c>
      <c r="E32" s="218">
        <f>D32/$D$37</f>
        <v>9.2783505154639179E-2</v>
      </c>
      <c r="F32" s="270">
        <v>23</v>
      </c>
      <c r="G32" s="271">
        <f>F32/$F$37</f>
        <v>0.13855421686746988</v>
      </c>
      <c r="H32" s="27">
        <v>19</v>
      </c>
      <c r="I32" s="31">
        <f>H32/$H$37</f>
        <v>0.12025316455696203</v>
      </c>
      <c r="J32" s="118"/>
      <c r="K32" s="118"/>
      <c r="L32" s="118"/>
      <c r="M32" s="118"/>
    </row>
    <row r="33" spans="2:13" ht="16.5" x14ac:dyDescent="0.55000000000000004">
      <c r="B33" s="400" t="s">
        <v>414</v>
      </c>
      <c r="C33" s="401"/>
      <c r="D33" s="107">
        <v>11</v>
      </c>
      <c r="E33" s="218">
        <f t="shared" ref="E33:E37" si="8">D33/$D$37</f>
        <v>5.6701030927835051E-2</v>
      </c>
      <c r="F33" s="270">
        <v>7</v>
      </c>
      <c r="G33" s="271">
        <f>F33/$F$37</f>
        <v>4.2168674698795178E-2</v>
      </c>
      <c r="H33" s="27">
        <v>8</v>
      </c>
      <c r="I33" s="31">
        <f>H33/$H$37</f>
        <v>5.0632911392405063E-2</v>
      </c>
      <c r="J33" s="118"/>
      <c r="K33" s="118"/>
      <c r="L33" s="118"/>
      <c r="M33" s="118"/>
    </row>
    <row r="34" spans="2:13" x14ac:dyDescent="0.55000000000000004">
      <c r="B34" s="400" t="s">
        <v>49</v>
      </c>
      <c r="C34" s="401"/>
      <c r="D34" s="107">
        <v>37</v>
      </c>
      <c r="E34" s="218">
        <f t="shared" si="8"/>
        <v>0.19072164948453607</v>
      </c>
      <c r="F34" s="270">
        <v>31</v>
      </c>
      <c r="G34" s="271">
        <f>F34/$F$37</f>
        <v>0.18674698795180722</v>
      </c>
      <c r="H34" s="27">
        <v>24</v>
      </c>
      <c r="I34" s="31">
        <f>H34/$H$37</f>
        <v>0.15189873417721519</v>
      </c>
      <c r="J34" s="118"/>
      <c r="K34" s="118"/>
      <c r="L34" s="118"/>
      <c r="M34" s="118"/>
    </row>
    <row r="35" spans="2:13" x14ac:dyDescent="0.55000000000000004">
      <c r="B35" s="400" t="s">
        <v>333</v>
      </c>
      <c r="C35" s="401"/>
      <c r="D35" s="107">
        <v>106</v>
      </c>
      <c r="E35" s="218">
        <f t="shared" si="8"/>
        <v>0.54639175257731953</v>
      </c>
      <c r="F35" s="270">
        <v>85</v>
      </c>
      <c r="G35" s="271">
        <f>F35/$F$37</f>
        <v>0.51204819277108438</v>
      </c>
      <c r="H35" s="27">
        <v>85</v>
      </c>
      <c r="I35" s="31">
        <f>H35/$H$37</f>
        <v>0.53797468354430378</v>
      </c>
      <c r="J35" s="118"/>
      <c r="K35" s="118"/>
      <c r="L35" s="118"/>
      <c r="M35" s="118"/>
    </row>
    <row r="36" spans="2:13" s="19" customFormat="1" x14ac:dyDescent="0.55000000000000004">
      <c r="B36" s="400" t="s">
        <v>51</v>
      </c>
      <c r="C36" s="401"/>
      <c r="D36" s="107">
        <v>22</v>
      </c>
      <c r="E36" s="218">
        <f t="shared" si="8"/>
        <v>0.1134020618556701</v>
      </c>
      <c r="F36" s="270">
        <v>20</v>
      </c>
      <c r="G36" s="271">
        <f>F36/$F$37</f>
        <v>0.12048192771084337</v>
      </c>
      <c r="H36" s="27">
        <v>22</v>
      </c>
      <c r="I36" s="31">
        <f>H36/$H$37</f>
        <v>0.13924050632911392</v>
      </c>
      <c r="J36" s="118"/>
      <c r="K36" s="118"/>
      <c r="L36" s="118"/>
      <c r="M36" s="118"/>
    </row>
    <row r="37" spans="2:13" ht="13.5" customHeight="1" x14ac:dyDescent="0.55000000000000004">
      <c r="B37" s="439" t="s">
        <v>10</v>
      </c>
      <c r="C37" s="440"/>
      <c r="D37" s="200">
        <f>SUM(D32:D36)</f>
        <v>194</v>
      </c>
      <c r="E37" s="33">
        <f t="shared" si="8"/>
        <v>1</v>
      </c>
      <c r="F37" s="262">
        <f>SUM(F32:F36)</f>
        <v>166</v>
      </c>
      <c r="G37" s="272">
        <f t="shared" ref="G37:I37" si="9">SUM(G32:G36)</f>
        <v>1</v>
      </c>
      <c r="H37" s="120">
        <f t="shared" si="9"/>
        <v>158</v>
      </c>
      <c r="I37" s="33">
        <f t="shared" si="9"/>
        <v>0.99999999999999989</v>
      </c>
      <c r="J37" s="79"/>
      <c r="K37" s="79"/>
      <c r="L37" s="79"/>
      <c r="M37" s="79"/>
    </row>
    <row r="38" spans="2:13" s="19" customFormat="1" ht="13.5" customHeight="1" x14ac:dyDescent="0.55000000000000004">
      <c r="B38" s="72"/>
      <c r="C38" s="72"/>
      <c r="D38" s="233"/>
      <c r="E38" s="73"/>
      <c r="F38" s="79"/>
      <c r="G38" s="133"/>
      <c r="H38" s="233"/>
      <c r="I38" s="73"/>
      <c r="J38" s="79"/>
      <c r="K38" s="79"/>
      <c r="L38" s="79"/>
      <c r="M38" s="79"/>
    </row>
    <row r="39" spans="2:13" s="19" customFormat="1" ht="13.5" customHeight="1" x14ac:dyDescent="0.55000000000000004">
      <c r="B39" s="192" t="s">
        <v>223</v>
      </c>
      <c r="C39" s="72"/>
      <c r="D39" s="233"/>
      <c r="E39" s="73"/>
      <c r="F39" s="79"/>
      <c r="G39" s="133"/>
      <c r="H39" s="233"/>
      <c r="I39" s="73"/>
      <c r="J39" s="79"/>
      <c r="K39" s="79"/>
      <c r="L39" s="79"/>
      <c r="M39" s="79"/>
    </row>
    <row r="40" spans="2:13" s="19" customFormat="1" ht="13.5" customHeight="1" x14ac:dyDescent="0.55000000000000004">
      <c r="B40" s="365" t="s">
        <v>415</v>
      </c>
      <c r="C40" s="365"/>
      <c r="D40" s="365"/>
      <c r="E40" s="365"/>
      <c r="F40" s="365"/>
      <c r="G40" s="365"/>
      <c r="H40" s="365"/>
      <c r="I40" s="365"/>
      <c r="J40" s="79"/>
      <c r="K40" s="79"/>
      <c r="L40" s="79"/>
      <c r="M40" s="79"/>
    </row>
    <row r="41" spans="2:13" s="19" customFormat="1" ht="13.5" customHeight="1" x14ac:dyDescent="0.55000000000000004">
      <c r="B41" s="365" t="s">
        <v>416</v>
      </c>
      <c r="C41" s="365"/>
      <c r="D41" s="365"/>
      <c r="E41" s="365"/>
      <c r="F41" s="365"/>
      <c r="G41" s="365"/>
      <c r="H41" s="365"/>
      <c r="I41" s="365"/>
      <c r="J41" s="79"/>
      <c r="K41" s="79"/>
      <c r="L41" s="79"/>
      <c r="M41" s="79"/>
    </row>
    <row r="42" spans="2:13" s="19" customFormat="1" x14ac:dyDescent="0.55000000000000004">
      <c r="B42" s="72"/>
      <c r="C42" s="72"/>
      <c r="D42" s="79"/>
      <c r="E42" s="133"/>
      <c r="F42" s="71"/>
      <c r="G42" s="73"/>
      <c r="H42" s="79"/>
      <c r="I42" s="79"/>
      <c r="J42" s="79"/>
      <c r="K42" s="79"/>
    </row>
    <row r="43" spans="2:13" s="19" customFormat="1" x14ac:dyDescent="0.55000000000000004">
      <c r="B43" s="29" t="s">
        <v>52</v>
      </c>
      <c r="F43" s="71"/>
      <c r="G43" s="73"/>
      <c r="H43" s="79"/>
      <c r="I43" s="79"/>
      <c r="J43" s="79"/>
      <c r="K43" s="79"/>
    </row>
    <row r="44" spans="2:13" s="19" customFormat="1" ht="36.9" customHeight="1" x14ac:dyDescent="0.55000000000000004">
      <c r="B44" s="407" t="s">
        <v>379</v>
      </c>
      <c r="C44" s="408"/>
      <c r="D44" s="408"/>
      <c r="E44" s="408"/>
      <c r="F44" s="408"/>
      <c r="G44" s="409"/>
      <c r="H44" s="79"/>
      <c r="I44" s="79"/>
      <c r="J44" s="79"/>
      <c r="K44" s="79"/>
    </row>
    <row r="45" spans="2:13" s="19" customFormat="1" x14ac:dyDescent="0.55000000000000004">
      <c r="B45" s="435"/>
      <c r="C45" s="436"/>
      <c r="D45" s="395">
        <v>2020</v>
      </c>
      <c r="E45" s="395"/>
      <c r="F45" s="434">
        <v>2019</v>
      </c>
      <c r="G45" s="434"/>
      <c r="H45" s="71"/>
      <c r="I45" s="73"/>
      <c r="J45" s="79"/>
      <c r="K45" s="79"/>
      <c r="L45" s="79"/>
      <c r="M45" s="79"/>
    </row>
    <row r="46" spans="2:13" s="19" customFormat="1" x14ac:dyDescent="0.55000000000000004">
      <c r="B46" s="400" t="s">
        <v>246</v>
      </c>
      <c r="C46" s="401"/>
      <c r="D46" s="107">
        <v>18</v>
      </c>
      <c r="E46" s="218">
        <f>D46/$D$51</f>
        <v>0.11920529801324503</v>
      </c>
      <c r="F46" s="270">
        <v>23</v>
      </c>
      <c r="G46" s="271">
        <f>F46/$F$51</f>
        <v>0.19658119658119658</v>
      </c>
      <c r="H46" s="71"/>
      <c r="I46" s="73"/>
      <c r="J46" s="79"/>
      <c r="K46" s="79"/>
      <c r="L46" s="79"/>
      <c r="M46" s="79"/>
    </row>
    <row r="47" spans="2:13" s="19" customFormat="1" ht="16.5" x14ac:dyDescent="0.55000000000000004">
      <c r="B47" s="400" t="s">
        <v>417</v>
      </c>
      <c r="C47" s="401"/>
      <c r="D47" s="107">
        <v>9</v>
      </c>
      <c r="E47" s="218">
        <f t="shared" ref="E47:E51" si="10">D47/$D$51</f>
        <v>5.9602649006622516E-2</v>
      </c>
      <c r="F47" s="270">
        <v>5</v>
      </c>
      <c r="G47" s="271">
        <f>F47/$F$51</f>
        <v>4.2735042735042736E-2</v>
      </c>
      <c r="H47" s="71"/>
      <c r="I47" s="73"/>
      <c r="J47" s="79"/>
      <c r="K47" s="79"/>
      <c r="L47" s="79"/>
      <c r="M47" s="79"/>
    </row>
    <row r="48" spans="2:13" s="19" customFormat="1" x14ac:dyDescent="0.55000000000000004">
      <c r="B48" s="400" t="s">
        <v>49</v>
      </c>
      <c r="C48" s="401"/>
      <c r="D48" s="107">
        <v>31</v>
      </c>
      <c r="E48" s="218">
        <f t="shared" si="10"/>
        <v>0.20529801324503311</v>
      </c>
      <c r="F48" s="270">
        <v>24</v>
      </c>
      <c r="G48" s="271">
        <f>F48/$F$51</f>
        <v>0.20512820512820512</v>
      </c>
      <c r="H48" s="71"/>
      <c r="I48" s="73"/>
      <c r="J48" s="79"/>
      <c r="K48" s="79"/>
      <c r="L48" s="79"/>
      <c r="M48" s="79"/>
    </row>
    <row r="49" spans="2:13" s="19" customFormat="1" x14ac:dyDescent="0.55000000000000004">
      <c r="B49" s="400" t="s">
        <v>412</v>
      </c>
      <c r="C49" s="401"/>
      <c r="D49" s="107">
        <v>88</v>
      </c>
      <c r="E49" s="218">
        <f t="shared" si="10"/>
        <v>0.58278145695364236</v>
      </c>
      <c r="F49" s="270">
        <v>63</v>
      </c>
      <c r="G49" s="271">
        <f>F49/$F$51</f>
        <v>0.53846153846153844</v>
      </c>
      <c r="H49" s="71"/>
      <c r="I49" s="73"/>
      <c r="J49" s="79"/>
      <c r="K49" s="79"/>
      <c r="L49" s="79"/>
      <c r="M49" s="79"/>
    </row>
    <row r="50" spans="2:13" s="19" customFormat="1" x14ac:dyDescent="0.55000000000000004">
      <c r="B50" s="400" t="s">
        <v>51</v>
      </c>
      <c r="C50" s="401"/>
      <c r="D50" s="107">
        <v>5</v>
      </c>
      <c r="E50" s="218">
        <f t="shared" si="10"/>
        <v>3.3112582781456956E-2</v>
      </c>
      <c r="F50" s="270">
        <v>2</v>
      </c>
      <c r="G50" s="271">
        <f>F50/$F$51</f>
        <v>1.7094017094017096E-2</v>
      </c>
      <c r="H50" s="71"/>
      <c r="I50" s="73"/>
      <c r="J50" s="79"/>
      <c r="K50" s="79"/>
      <c r="L50" s="79"/>
      <c r="M50" s="79"/>
    </row>
    <row r="51" spans="2:13" s="19" customFormat="1" x14ac:dyDescent="0.55000000000000004">
      <c r="B51" s="439" t="s">
        <v>10</v>
      </c>
      <c r="C51" s="440"/>
      <c r="D51" s="228">
        <f>SUM(D46:D50)</f>
        <v>151</v>
      </c>
      <c r="E51" s="229">
        <f t="shared" si="10"/>
        <v>1</v>
      </c>
      <c r="F51" s="262">
        <f>SUM(F46:F50)</f>
        <v>117</v>
      </c>
      <c r="G51" s="272">
        <f>SUM(G46:G50)</f>
        <v>1</v>
      </c>
      <c r="H51" s="71"/>
      <c r="I51" s="73"/>
      <c r="J51" s="79"/>
      <c r="K51" s="79"/>
      <c r="L51" s="79"/>
      <c r="M51" s="79"/>
    </row>
    <row r="52" spans="2:13" s="19" customFormat="1" x14ac:dyDescent="0.55000000000000004">
      <c r="B52" s="72"/>
      <c r="C52" s="72"/>
      <c r="D52" s="239"/>
      <c r="E52" s="240"/>
      <c r="F52" s="134"/>
      <c r="G52" s="135"/>
      <c r="H52" s="233"/>
      <c r="I52" s="73"/>
      <c r="J52" s="79"/>
      <c r="K52" s="79"/>
      <c r="L52" s="79"/>
      <c r="M52" s="79"/>
    </row>
    <row r="53" spans="2:13" s="19" customFormat="1" x14ac:dyDescent="0.55000000000000004">
      <c r="B53" s="192" t="s">
        <v>223</v>
      </c>
      <c r="C53" s="72"/>
      <c r="D53" s="239"/>
      <c r="E53" s="240"/>
      <c r="F53" s="134"/>
      <c r="G53" s="135"/>
      <c r="H53" s="233"/>
      <c r="I53" s="73"/>
      <c r="J53" s="79"/>
      <c r="K53" s="79"/>
      <c r="L53" s="79"/>
      <c r="M53" s="79"/>
    </row>
    <row r="54" spans="2:13" s="19" customFormat="1" ht="14.4" customHeight="1" x14ac:dyDescent="0.55000000000000004">
      <c r="B54" s="365" t="s">
        <v>415</v>
      </c>
      <c r="C54" s="365"/>
      <c r="D54" s="365"/>
      <c r="E54" s="365"/>
      <c r="F54" s="365"/>
      <c r="G54" s="365"/>
      <c r="H54" s="365"/>
      <c r="I54" s="365"/>
      <c r="J54" s="79"/>
      <c r="K54" s="79"/>
      <c r="L54" s="79"/>
      <c r="M54" s="79"/>
    </row>
    <row r="55" spans="2:13" s="19" customFormat="1" ht="14.4" customHeight="1" x14ac:dyDescent="0.55000000000000004">
      <c r="B55" s="365" t="s">
        <v>416</v>
      </c>
      <c r="C55" s="365"/>
      <c r="D55" s="365"/>
      <c r="E55" s="365"/>
      <c r="F55" s="365"/>
      <c r="G55" s="365"/>
      <c r="H55" s="365"/>
      <c r="I55" s="365"/>
      <c r="J55" s="79"/>
      <c r="K55" s="79"/>
      <c r="L55" s="79"/>
      <c r="M55" s="79"/>
    </row>
    <row r="56" spans="2:13" s="19" customFormat="1" x14ac:dyDescent="0.55000000000000004">
      <c r="B56" s="72"/>
      <c r="C56" s="72"/>
      <c r="D56" s="134"/>
      <c r="E56" s="135"/>
      <c r="F56" s="71"/>
      <c r="G56" s="73"/>
      <c r="H56" s="79"/>
      <c r="I56" s="79"/>
      <c r="J56" s="79"/>
      <c r="K56" s="79"/>
    </row>
    <row r="57" spans="2:13" s="19" customFormat="1" x14ac:dyDescent="0.55000000000000004">
      <c r="B57" s="29" t="s">
        <v>55</v>
      </c>
      <c r="F57" s="71"/>
      <c r="G57" s="73"/>
      <c r="H57" s="79"/>
      <c r="I57" s="79"/>
      <c r="J57" s="79"/>
      <c r="K57" s="79"/>
    </row>
    <row r="58" spans="2:13" s="19" customFormat="1" ht="31.5" customHeight="1" x14ac:dyDescent="0.55000000000000004">
      <c r="B58" s="407" t="s">
        <v>378</v>
      </c>
      <c r="C58" s="408"/>
      <c r="D58" s="408"/>
      <c r="E58" s="408"/>
      <c r="F58" s="408"/>
      <c r="G58" s="409"/>
      <c r="H58" s="79"/>
      <c r="I58" s="79"/>
      <c r="J58" s="79"/>
      <c r="K58" s="79"/>
    </row>
    <row r="59" spans="2:13" s="19" customFormat="1" x14ac:dyDescent="0.55000000000000004">
      <c r="B59" s="400"/>
      <c r="C59" s="401"/>
      <c r="D59" s="384">
        <v>2020</v>
      </c>
      <c r="E59" s="385"/>
      <c r="F59" s="437">
        <v>2019</v>
      </c>
      <c r="G59" s="438"/>
      <c r="H59" s="71"/>
      <c r="I59" s="73"/>
      <c r="J59" s="79"/>
      <c r="K59" s="79"/>
      <c r="L59" s="79"/>
      <c r="M59" s="79"/>
    </row>
    <row r="60" spans="2:13" s="19" customFormat="1" x14ac:dyDescent="0.55000000000000004">
      <c r="B60" s="400" t="s">
        <v>247</v>
      </c>
      <c r="C60" s="401"/>
      <c r="D60" s="223">
        <v>128</v>
      </c>
      <c r="E60" s="224">
        <f t="shared" ref="E60:E66" si="11">D60/$D$66</f>
        <v>0.65979381443298968</v>
      </c>
      <c r="F60" s="270">
        <v>108</v>
      </c>
      <c r="G60" s="271">
        <f t="shared" ref="G60:G65" si="12">F60/$F$66</f>
        <v>0.6506024096385542</v>
      </c>
      <c r="H60" s="71"/>
      <c r="I60" s="73"/>
      <c r="J60" s="79"/>
      <c r="K60" s="79"/>
      <c r="L60" s="79"/>
      <c r="M60" s="79"/>
    </row>
    <row r="61" spans="2:13" s="19" customFormat="1" x14ac:dyDescent="0.55000000000000004">
      <c r="B61" s="400" t="s">
        <v>490</v>
      </c>
      <c r="C61" s="401"/>
      <c r="D61" s="223">
        <f>8+9</f>
        <v>17</v>
      </c>
      <c r="E61" s="224">
        <f t="shared" si="11"/>
        <v>8.7628865979381437E-2</v>
      </c>
      <c r="F61" s="270">
        <f>8+9</f>
        <v>17</v>
      </c>
      <c r="G61" s="271">
        <f t="shared" si="12"/>
        <v>0.10240963855421686</v>
      </c>
      <c r="H61" s="71"/>
      <c r="I61" s="73"/>
      <c r="J61" s="79"/>
      <c r="K61" s="79"/>
      <c r="L61" s="79"/>
      <c r="M61" s="79"/>
    </row>
    <row r="62" spans="2:13" s="19" customFormat="1" x14ac:dyDescent="0.55000000000000004">
      <c r="B62" s="400" t="s">
        <v>248</v>
      </c>
      <c r="C62" s="401"/>
      <c r="D62" s="223">
        <v>11</v>
      </c>
      <c r="E62" s="224">
        <f t="shared" si="11"/>
        <v>5.6701030927835051E-2</v>
      </c>
      <c r="F62" s="270">
        <v>7</v>
      </c>
      <c r="G62" s="271">
        <f t="shared" si="12"/>
        <v>4.2168674698795178E-2</v>
      </c>
      <c r="H62" s="71"/>
      <c r="I62" s="73"/>
      <c r="J62" s="79"/>
      <c r="K62" s="79"/>
      <c r="L62" s="79"/>
      <c r="M62" s="79"/>
    </row>
    <row r="63" spans="2:13" s="19" customFormat="1" x14ac:dyDescent="0.55000000000000004">
      <c r="B63" s="400" t="s">
        <v>316</v>
      </c>
      <c r="C63" s="401"/>
      <c r="D63" s="223">
        <v>19</v>
      </c>
      <c r="E63" s="224">
        <f t="shared" si="11"/>
        <v>9.7938144329896906E-2</v>
      </c>
      <c r="F63" s="270">
        <v>16</v>
      </c>
      <c r="G63" s="271">
        <f t="shared" si="12"/>
        <v>9.6385542168674704E-2</v>
      </c>
      <c r="H63" s="71"/>
      <c r="I63" s="73"/>
      <c r="J63" s="79"/>
      <c r="K63" s="79"/>
      <c r="L63" s="79"/>
      <c r="M63" s="79"/>
    </row>
    <row r="64" spans="2:13" s="19" customFormat="1" x14ac:dyDescent="0.55000000000000004">
      <c r="B64" s="400" t="s">
        <v>249</v>
      </c>
      <c r="C64" s="401"/>
      <c r="D64" s="225">
        <v>12</v>
      </c>
      <c r="E64" s="224">
        <f t="shared" si="11"/>
        <v>6.1855670103092786E-2</v>
      </c>
      <c r="F64" s="270">
        <v>11</v>
      </c>
      <c r="G64" s="271">
        <f t="shared" si="12"/>
        <v>6.6265060240963861E-2</v>
      </c>
      <c r="H64" s="71"/>
      <c r="I64" s="73"/>
      <c r="J64" s="79"/>
      <c r="K64" s="79"/>
      <c r="L64" s="79"/>
      <c r="M64" s="79"/>
    </row>
    <row r="65" spans="2:13" s="19" customFormat="1" x14ac:dyDescent="0.55000000000000004">
      <c r="B65" s="400" t="s">
        <v>315</v>
      </c>
      <c r="C65" s="401"/>
      <c r="D65" s="225">
        <v>7</v>
      </c>
      <c r="E65" s="224">
        <f t="shared" si="11"/>
        <v>3.608247422680412E-2</v>
      </c>
      <c r="F65" s="270">
        <v>7</v>
      </c>
      <c r="G65" s="271">
        <f t="shared" si="12"/>
        <v>4.2168674698795178E-2</v>
      </c>
      <c r="H65" s="71"/>
      <c r="I65" s="73"/>
      <c r="J65" s="79"/>
      <c r="K65" s="79"/>
      <c r="L65" s="79"/>
      <c r="M65" s="79"/>
    </row>
    <row r="66" spans="2:13" s="19" customFormat="1" x14ac:dyDescent="0.55000000000000004">
      <c r="B66" s="439" t="s">
        <v>10</v>
      </c>
      <c r="C66" s="440"/>
      <c r="D66" s="226">
        <f>SUM(D60:D65)</f>
        <v>194</v>
      </c>
      <c r="E66" s="227">
        <f t="shared" si="11"/>
        <v>1</v>
      </c>
      <c r="F66" s="262">
        <f>SUM(F60:F65)</f>
        <v>166</v>
      </c>
      <c r="G66" s="272">
        <f>SUM(G60:G65)</f>
        <v>1</v>
      </c>
      <c r="H66" s="71"/>
      <c r="I66" s="73"/>
      <c r="J66" s="79"/>
      <c r="K66" s="79"/>
      <c r="L66" s="79"/>
      <c r="M66" s="79"/>
    </row>
    <row r="67" spans="2:13" s="19" customFormat="1" x14ac:dyDescent="0.55000000000000004">
      <c r="B67" s="72"/>
      <c r="C67" s="72"/>
      <c r="D67" s="71"/>
      <c r="E67" s="71"/>
      <c r="F67" s="71"/>
      <c r="G67" s="73"/>
      <c r="H67" s="71"/>
      <c r="I67" s="71"/>
      <c r="J67" s="71"/>
      <c r="K67" s="71"/>
    </row>
    <row r="68" spans="2:13" x14ac:dyDescent="0.55000000000000004">
      <c r="B68" s="29" t="s">
        <v>56</v>
      </c>
      <c r="D68" s="19"/>
      <c r="F68" s="19"/>
      <c r="G68" s="19"/>
      <c r="H68" s="19"/>
      <c r="I68" s="19"/>
      <c r="J68" s="19"/>
      <c r="K68" s="19"/>
    </row>
    <row r="69" spans="2:13" ht="35.25" customHeight="1" x14ac:dyDescent="0.55000000000000004">
      <c r="B69" s="407" t="s">
        <v>381</v>
      </c>
      <c r="C69" s="408"/>
      <c r="D69" s="408"/>
      <c r="E69" s="408"/>
      <c r="F69" s="408"/>
      <c r="G69" s="408"/>
      <c r="H69" s="408"/>
      <c r="I69" s="409"/>
      <c r="J69" s="88"/>
      <c r="K69" s="88"/>
    </row>
    <row r="70" spans="2:13" x14ac:dyDescent="0.55000000000000004">
      <c r="B70" s="402"/>
      <c r="C70" s="403"/>
      <c r="D70" s="449">
        <v>2020</v>
      </c>
      <c r="E70" s="450"/>
      <c r="F70" s="434">
        <v>2019</v>
      </c>
      <c r="G70" s="434"/>
      <c r="H70" s="395">
        <v>2018</v>
      </c>
      <c r="I70" s="395"/>
      <c r="J70" s="433"/>
      <c r="K70" s="433"/>
      <c r="L70" s="433"/>
      <c r="M70" s="433"/>
    </row>
    <row r="71" spans="2:13" x14ac:dyDescent="0.55000000000000004">
      <c r="B71" s="400" t="s">
        <v>53</v>
      </c>
      <c r="C71" s="401"/>
      <c r="D71" s="219">
        <v>93</v>
      </c>
      <c r="E71" s="220">
        <f>D71/$D$73</f>
        <v>0.47938144329896909</v>
      </c>
      <c r="F71" s="270">
        <v>71</v>
      </c>
      <c r="G71" s="271">
        <f>F71/$F$73</f>
        <v>0.42771084337349397</v>
      </c>
      <c r="H71" s="131">
        <v>68</v>
      </c>
      <c r="I71" s="130">
        <f>H71/$H$73</f>
        <v>0.43037974683544306</v>
      </c>
      <c r="J71" s="118"/>
      <c r="K71" s="118"/>
      <c r="L71" s="118"/>
      <c r="M71" s="118"/>
    </row>
    <row r="72" spans="2:13" x14ac:dyDescent="0.55000000000000004">
      <c r="B72" s="400" t="s">
        <v>54</v>
      </c>
      <c r="C72" s="401"/>
      <c r="D72" s="219">
        <v>101</v>
      </c>
      <c r="E72" s="220">
        <f t="shared" ref="E72:E73" si="13">D72/$D$73</f>
        <v>0.52061855670103097</v>
      </c>
      <c r="F72" s="270">
        <v>95</v>
      </c>
      <c r="G72" s="271">
        <f>F72/$F$73</f>
        <v>0.57228915662650603</v>
      </c>
      <c r="H72" s="131">
        <v>90</v>
      </c>
      <c r="I72" s="130">
        <f>H72/$H$73</f>
        <v>0.569620253164557</v>
      </c>
      <c r="J72" s="118"/>
      <c r="K72" s="118"/>
      <c r="L72" s="118"/>
      <c r="M72" s="118"/>
    </row>
    <row r="73" spans="2:13" x14ac:dyDescent="0.55000000000000004">
      <c r="B73" s="439" t="s">
        <v>10</v>
      </c>
      <c r="C73" s="440"/>
      <c r="D73" s="221">
        <f>SUM(D71:D72)</f>
        <v>194</v>
      </c>
      <c r="E73" s="222">
        <f t="shared" si="13"/>
        <v>1</v>
      </c>
      <c r="F73" s="262">
        <f>SUM(F71:F72)</f>
        <v>166</v>
      </c>
      <c r="G73" s="272">
        <f t="shared" ref="G73:I73" si="14">SUM(G71:G72)</f>
        <v>1</v>
      </c>
      <c r="H73" s="132">
        <f t="shared" si="14"/>
        <v>158</v>
      </c>
      <c r="I73" s="129">
        <f t="shared" si="14"/>
        <v>1</v>
      </c>
      <c r="J73" s="79"/>
      <c r="K73" s="79"/>
      <c r="L73" s="79"/>
      <c r="M73" s="79"/>
    </row>
    <row r="75" spans="2:13" x14ac:dyDescent="0.55000000000000004">
      <c r="B75" s="29" t="s">
        <v>60</v>
      </c>
      <c r="D75" s="11"/>
      <c r="F75" s="19"/>
      <c r="G75" s="19"/>
      <c r="H75" s="19"/>
      <c r="I75" s="19"/>
      <c r="J75" s="19"/>
      <c r="K75" s="19"/>
      <c r="L75" s="19"/>
      <c r="M75" s="19"/>
    </row>
    <row r="76" spans="2:13" ht="33.75" customHeight="1" x14ac:dyDescent="0.55000000000000004">
      <c r="B76" s="377" t="s">
        <v>384</v>
      </c>
      <c r="C76" s="378"/>
      <c r="D76" s="378"/>
      <c r="E76" s="378"/>
      <c r="F76" s="378"/>
      <c r="G76" s="379"/>
      <c r="H76" s="64"/>
      <c r="I76" s="64"/>
      <c r="J76" s="64"/>
      <c r="K76" s="64"/>
      <c r="L76" s="64"/>
      <c r="M76" s="64"/>
    </row>
    <row r="77" spans="2:13" x14ac:dyDescent="0.55000000000000004">
      <c r="B77" s="402"/>
      <c r="C77" s="403"/>
      <c r="D77" s="395">
        <v>2020</v>
      </c>
      <c r="E77" s="395"/>
      <c r="F77" s="404">
        <v>2019</v>
      </c>
      <c r="G77" s="404"/>
      <c r="H77" s="381"/>
      <c r="I77" s="381"/>
      <c r="J77" s="381"/>
      <c r="K77" s="381"/>
      <c r="L77" s="381"/>
      <c r="M77" s="381"/>
    </row>
    <row r="78" spans="2:13" x14ac:dyDescent="0.55000000000000004">
      <c r="B78" s="428" t="s">
        <v>44</v>
      </c>
      <c r="C78" s="5" t="s">
        <v>320</v>
      </c>
      <c r="D78" s="214">
        <v>0</v>
      </c>
      <c r="E78" s="215">
        <f>D78/$D$81</f>
        <v>0</v>
      </c>
      <c r="F78" s="273">
        <v>0</v>
      </c>
      <c r="G78" s="274">
        <f>F78/$F$81</f>
        <v>0</v>
      </c>
      <c r="H78" s="55"/>
      <c r="I78" s="58"/>
      <c r="J78" s="55"/>
      <c r="K78" s="58"/>
      <c r="L78" s="55"/>
      <c r="M78" s="58"/>
    </row>
    <row r="79" spans="2:13" x14ac:dyDescent="0.55000000000000004">
      <c r="B79" s="428"/>
      <c r="C79" s="32" t="s">
        <v>57</v>
      </c>
      <c r="D79" s="216">
        <v>3</v>
      </c>
      <c r="E79" s="215">
        <f t="shared" ref="E79:E81" si="15">D79/$D$81</f>
        <v>0.42857142857142855</v>
      </c>
      <c r="F79" s="270">
        <v>5</v>
      </c>
      <c r="G79" s="274">
        <f t="shared" ref="G79:G81" si="16">F79/$F$81</f>
        <v>0.7142857142857143</v>
      </c>
      <c r="H79" s="55"/>
      <c r="I79" s="58"/>
      <c r="J79" s="55"/>
      <c r="K79" s="58"/>
      <c r="L79" s="55"/>
      <c r="M79" s="58"/>
    </row>
    <row r="80" spans="2:13" s="19" customFormat="1" x14ac:dyDescent="0.55000000000000004">
      <c r="B80" s="428"/>
      <c r="C80" s="32" t="s">
        <v>321</v>
      </c>
      <c r="D80" s="216">
        <v>4</v>
      </c>
      <c r="E80" s="215">
        <f t="shared" si="15"/>
        <v>0.5714285714285714</v>
      </c>
      <c r="F80" s="270">
        <v>2</v>
      </c>
      <c r="G80" s="274">
        <f t="shared" si="16"/>
        <v>0.2857142857142857</v>
      </c>
      <c r="H80" s="55"/>
      <c r="I80" s="58"/>
      <c r="J80" s="55"/>
      <c r="K80" s="58"/>
      <c r="L80" s="55"/>
      <c r="M80" s="58"/>
    </row>
    <row r="81" spans="2:14" x14ac:dyDescent="0.55000000000000004">
      <c r="B81" s="428"/>
      <c r="C81" s="26" t="s">
        <v>10</v>
      </c>
      <c r="D81" s="217">
        <f>SUM(D78:D80)</f>
        <v>7</v>
      </c>
      <c r="E81" s="215">
        <f t="shared" si="15"/>
        <v>1</v>
      </c>
      <c r="F81" s="262">
        <f>SUM(F78:F80)</f>
        <v>7</v>
      </c>
      <c r="G81" s="274">
        <f t="shared" si="16"/>
        <v>1</v>
      </c>
      <c r="H81" s="71"/>
      <c r="I81" s="58"/>
      <c r="J81" s="71"/>
      <c r="K81" s="58"/>
      <c r="L81" s="71"/>
      <c r="M81" s="58"/>
    </row>
    <row r="82" spans="2:14" ht="14.4" customHeight="1" x14ac:dyDescent="0.55000000000000004">
      <c r="B82" s="428" t="s">
        <v>221</v>
      </c>
      <c r="C82" s="5" t="s">
        <v>320</v>
      </c>
      <c r="D82" s="214">
        <v>0</v>
      </c>
      <c r="E82" s="215">
        <f>D82/$D$85</f>
        <v>0</v>
      </c>
      <c r="F82" s="270">
        <v>5</v>
      </c>
      <c r="G82" s="274">
        <f>F82/$F$85</f>
        <v>0.17857142857142858</v>
      </c>
      <c r="H82" s="441"/>
      <c r="I82" s="442"/>
      <c r="J82" s="441"/>
      <c r="K82" s="442"/>
      <c r="L82" s="441"/>
      <c r="M82" s="442"/>
      <c r="N82" s="63"/>
    </row>
    <row r="83" spans="2:14" x14ac:dyDescent="0.55000000000000004">
      <c r="B83" s="428"/>
      <c r="C83" s="32" t="s">
        <v>57</v>
      </c>
      <c r="D83" s="216">
        <v>19</v>
      </c>
      <c r="E83" s="215">
        <f t="shared" ref="E83:E85" si="17">D83/$D$85</f>
        <v>0.73076923076923073</v>
      </c>
      <c r="F83" s="270">
        <v>19</v>
      </c>
      <c r="G83" s="274">
        <f t="shared" ref="G83:G84" si="18">F83/$F$85</f>
        <v>0.6785714285714286</v>
      </c>
      <c r="H83" s="442"/>
      <c r="I83" s="442"/>
      <c r="J83" s="442"/>
      <c r="K83" s="442"/>
      <c r="L83" s="442"/>
      <c r="M83" s="442"/>
    </row>
    <row r="84" spans="2:14" s="19" customFormat="1" x14ac:dyDescent="0.55000000000000004">
      <c r="B84" s="428"/>
      <c r="C84" s="32" t="s">
        <v>321</v>
      </c>
      <c r="D84" s="216">
        <v>7</v>
      </c>
      <c r="E84" s="215">
        <f t="shared" si="17"/>
        <v>0.26923076923076922</v>
      </c>
      <c r="F84" s="270">
        <v>4</v>
      </c>
      <c r="G84" s="274">
        <f t="shared" si="18"/>
        <v>0.14285714285714285</v>
      </c>
      <c r="H84" s="442"/>
      <c r="I84" s="442"/>
      <c r="J84" s="442"/>
      <c r="K84" s="442"/>
      <c r="L84" s="442"/>
      <c r="M84" s="442"/>
    </row>
    <row r="85" spans="2:14" ht="33.75" customHeight="1" x14ac:dyDescent="0.55000000000000004">
      <c r="B85" s="428"/>
      <c r="C85" s="26" t="s">
        <v>10</v>
      </c>
      <c r="D85" s="217">
        <f>SUM(D82:D84)</f>
        <v>26</v>
      </c>
      <c r="E85" s="215">
        <f t="shared" si="17"/>
        <v>1</v>
      </c>
      <c r="F85" s="262">
        <f>SUM(F82:F84)</f>
        <v>28</v>
      </c>
      <c r="G85" s="274">
        <f>F85/$F$85</f>
        <v>1</v>
      </c>
      <c r="H85" s="442"/>
      <c r="I85" s="442"/>
      <c r="J85" s="442"/>
      <c r="K85" s="442"/>
      <c r="L85" s="442"/>
      <c r="M85" s="442"/>
    </row>
    <row r="86" spans="2:14" ht="14.4" customHeight="1" x14ac:dyDescent="0.55000000000000004">
      <c r="B86" s="428" t="s">
        <v>222</v>
      </c>
      <c r="C86" s="5" t="s">
        <v>320</v>
      </c>
      <c r="D86" s="214">
        <v>68</v>
      </c>
      <c r="E86" s="215">
        <f>D86/$D$89</f>
        <v>0.42236024844720499</v>
      </c>
      <c r="F86" s="273">
        <v>63</v>
      </c>
      <c r="G86" s="274">
        <f>F86/$F$89</f>
        <v>0.48091603053435117</v>
      </c>
      <c r="H86" s="55"/>
      <c r="I86" s="58"/>
      <c r="J86" s="55"/>
      <c r="K86" s="58"/>
      <c r="L86" s="55"/>
      <c r="M86" s="58"/>
    </row>
    <row r="87" spans="2:14" x14ac:dyDescent="0.55000000000000004">
      <c r="B87" s="428"/>
      <c r="C87" s="32" t="s">
        <v>57</v>
      </c>
      <c r="D87" s="216">
        <v>71</v>
      </c>
      <c r="E87" s="215">
        <f t="shared" ref="E87:E89" si="19">D87/$D$89</f>
        <v>0.44099378881987578</v>
      </c>
      <c r="F87" s="270">
        <v>52</v>
      </c>
      <c r="G87" s="274">
        <f>F87/$F$89</f>
        <v>0.39694656488549618</v>
      </c>
      <c r="H87" s="55"/>
      <c r="I87" s="58"/>
      <c r="J87" s="55"/>
      <c r="K87" s="58"/>
      <c r="L87" s="55"/>
      <c r="M87" s="58"/>
    </row>
    <row r="88" spans="2:14" s="19" customFormat="1" x14ac:dyDescent="0.55000000000000004">
      <c r="B88" s="428"/>
      <c r="C88" s="32" t="s">
        <v>321</v>
      </c>
      <c r="D88" s="216">
        <v>22</v>
      </c>
      <c r="E88" s="215">
        <f t="shared" si="19"/>
        <v>0.13664596273291926</v>
      </c>
      <c r="F88" s="270">
        <v>16</v>
      </c>
      <c r="G88" s="274">
        <f>F88/$F$89</f>
        <v>0.12213740458015267</v>
      </c>
      <c r="H88" s="55"/>
      <c r="I88" s="58"/>
      <c r="J88" s="55"/>
      <c r="K88" s="58"/>
      <c r="L88" s="55"/>
      <c r="M88" s="58"/>
    </row>
    <row r="89" spans="2:14" x14ac:dyDescent="0.55000000000000004">
      <c r="B89" s="428"/>
      <c r="C89" s="26" t="s">
        <v>10</v>
      </c>
      <c r="D89" s="217">
        <f>SUM(D86:D88)</f>
        <v>161</v>
      </c>
      <c r="E89" s="215">
        <f t="shared" si="19"/>
        <v>1</v>
      </c>
      <c r="F89" s="262">
        <f>+SUM(F86:F88)</f>
        <v>131</v>
      </c>
      <c r="G89" s="274">
        <f>F89/$F$89</f>
        <v>1</v>
      </c>
      <c r="H89" s="71"/>
      <c r="I89" s="58"/>
      <c r="J89" s="71"/>
      <c r="K89" s="58"/>
      <c r="L89" s="71"/>
      <c r="M89" s="58"/>
    </row>
    <row r="90" spans="2:14" x14ac:dyDescent="0.55000000000000004">
      <c r="B90" s="444" t="s">
        <v>2</v>
      </c>
      <c r="C90" s="5" t="s">
        <v>320</v>
      </c>
      <c r="D90" s="214">
        <f>D78+D82+D86</f>
        <v>68</v>
      </c>
      <c r="E90" s="215">
        <f>D90/$D$93</f>
        <v>0.35051546391752575</v>
      </c>
      <c r="F90" s="275">
        <f>F78+F82+F86</f>
        <v>68</v>
      </c>
      <c r="G90" s="276">
        <f>F90/$F$93</f>
        <v>0.40963855421686746</v>
      </c>
      <c r="H90" s="111"/>
      <c r="I90" s="112"/>
      <c r="J90" s="111"/>
      <c r="K90" s="112"/>
      <c r="L90" s="111"/>
      <c r="M90" s="112"/>
    </row>
    <row r="91" spans="2:14" x14ac:dyDescent="0.55000000000000004">
      <c r="B91" s="444"/>
      <c r="C91" s="32" t="s">
        <v>57</v>
      </c>
      <c r="D91" s="214">
        <f t="shared" ref="D91:D92" si="20">D79+D83+D87</f>
        <v>93</v>
      </c>
      <c r="E91" s="215">
        <f t="shared" ref="E91:E93" si="21">D91/$D$93</f>
        <v>0.47938144329896909</v>
      </c>
      <c r="F91" s="275">
        <f>F79+F83+F87</f>
        <v>76</v>
      </c>
      <c r="G91" s="276">
        <f t="shared" ref="G91:G93" si="22">F91/$F$93</f>
        <v>0.45783132530120479</v>
      </c>
      <c r="H91" s="213"/>
      <c r="I91" s="112"/>
      <c r="J91" s="213"/>
      <c r="K91" s="112"/>
      <c r="L91" s="213"/>
      <c r="M91" s="112"/>
    </row>
    <row r="92" spans="2:14" s="19" customFormat="1" x14ac:dyDescent="0.55000000000000004">
      <c r="B92" s="444"/>
      <c r="C92" s="32" t="s">
        <v>321</v>
      </c>
      <c r="D92" s="214">
        <f t="shared" si="20"/>
        <v>33</v>
      </c>
      <c r="E92" s="215">
        <f t="shared" si="21"/>
        <v>0.17010309278350516</v>
      </c>
      <c r="F92" s="275">
        <f>F80+F84+F88</f>
        <v>22</v>
      </c>
      <c r="G92" s="276">
        <f t="shared" si="22"/>
        <v>0.13253012048192772</v>
      </c>
      <c r="H92" s="213"/>
      <c r="I92" s="112"/>
      <c r="J92" s="213"/>
      <c r="K92" s="112"/>
      <c r="L92" s="213"/>
      <c r="M92" s="112"/>
    </row>
    <row r="93" spans="2:14" x14ac:dyDescent="0.55000000000000004">
      <c r="B93" s="444"/>
      <c r="C93" s="26" t="s">
        <v>2</v>
      </c>
      <c r="D93" s="217">
        <f>SUM(D90:D92)</f>
        <v>194</v>
      </c>
      <c r="E93" s="215">
        <f t="shared" si="21"/>
        <v>1</v>
      </c>
      <c r="F93" s="277">
        <f>SUM(F90:F92)</f>
        <v>166</v>
      </c>
      <c r="G93" s="276">
        <f t="shared" si="22"/>
        <v>1</v>
      </c>
      <c r="H93" s="36"/>
      <c r="I93" s="112"/>
      <c r="J93" s="36"/>
      <c r="K93" s="112"/>
      <c r="L93" s="36"/>
      <c r="M93" s="112"/>
    </row>
    <row r="95" spans="2:14" x14ac:dyDescent="0.55000000000000004">
      <c r="B95" s="29" t="s">
        <v>62</v>
      </c>
      <c r="D95" s="19"/>
      <c r="F95" s="19"/>
      <c r="G95" s="19"/>
      <c r="H95" s="19"/>
      <c r="I95" s="19"/>
      <c r="J95" s="19"/>
      <c r="K95" s="19"/>
      <c r="L95" s="19"/>
      <c r="M95" s="19"/>
    </row>
    <row r="96" spans="2:14" ht="32.1" customHeight="1" x14ac:dyDescent="0.55000000000000004">
      <c r="B96" s="407" t="s">
        <v>382</v>
      </c>
      <c r="C96" s="408"/>
      <c r="D96" s="408"/>
      <c r="E96" s="408"/>
      <c r="F96" s="408"/>
      <c r="G96" s="408"/>
      <c r="H96" s="408"/>
      <c r="I96" s="409"/>
      <c r="J96" s="88"/>
      <c r="K96" s="88"/>
      <c r="L96" s="19"/>
      <c r="M96" s="19"/>
    </row>
    <row r="97" spans="2:13" x14ac:dyDescent="0.55000000000000004">
      <c r="B97" s="418"/>
      <c r="C97" s="419"/>
      <c r="D97" s="420">
        <v>2020</v>
      </c>
      <c r="E97" s="421"/>
      <c r="F97" s="414">
        <v>2019</v>
      </c>
      <c r="G97" s="415"/>
      <c r="H97" s="420">
        <v>2018</v>
      </c>
      <c r="I97" s="421"/>
      <c r="J97" s="432"/>
      <c r="K97" s="433"/>
      <c r="L97" s="433"/>
      <c r="M97" s="433"/>
    </row>
    <row r="98" spans="2:13" x14ac:dyDescent="0.55000000000000004">
      <c r="B98" s="422" t="s">
        <v>53</v>
      </c>
      <c r="C98" s="423"/>
      <c r="D98" s="410">
        <v>0.27</v>
      </c>
      <c r="E98" s="411"/>
      <c r="F98" s="426">
        <v>0.35</v>
      </c>
      <c r="G98" s="427"/>
      <c r="H98" s="453">
        <v>0.28000000000000003</v>
      </c>
      <c r="I98" s="454"/>
      <c r="J98" s="430"/>
      <c r="K98" s="429"/>
      <c r="L98" s="429"/>
      <c r="M98" s="429"/>
    </row>
    <row r="99" spans="2:13" x14ac:dyDescent="0.55000000000000004">
      <c r="B99" s="422" t="s">
        <v>54</v>
      </c>
      <c r="C99" s="423"/>
      <c r="D99" s="410">
        <v>0.12</v>
      </c>
      <c r="E99" s="411"/>
      <c r="F99" s="426">
        <v>0.11</v>
      </c>
      <c r="G99" s="427"/>
      <c r="H99" s="453">
        <v>0.09</v>
      </c>
      <c r="I99" s="454"/>
      <c r="J99" s="430"/>
      <c r="K99" s="429"/>
      <c r="L99" s="429"/>
      <c r="M99" s="429"/>
    </row>
    <row r="100" spans="2:13" x14ac:dyDescent="0.55000000000000004">
      <c r="B100" s="424" t="s">
        <v>61</v>
      </c>
      <c r="C100" s="425"/>
      <c r="D100" s="412">
        <v>0.17</v>
      </c>
      <c r="E100" s="413"/>
      <c r="F100" s="451">
        <v>0.21</v>
      </c>
      <c r="G100" s="452"/>
      <c r="H100" s="455">
        <v>0.17499999999999999</v>
      </c>
      <c r="I100" s="456"/>
      <c r="J100" s="443"/>
      <c r="K100" s="431"/>
      <c r="L100" s="431"/>
      <c r="M100" s="431"/>
    </row>
    <row r="101" spans="2:13" x14ac:dyDescent="0.55000000000000004">
      <c r="B101" s="19"/>
      <c r="D101" s="19"/>
      <c r="F101" s="19"/>
      <c r="G101" s="19"/>
      <c r="H101" s="19"/>
      <c r="I101" s="19"/>
      <c r="J101" s="19"/>
      <c r="K101" s="19"/>
      <c r="L101" s="19"/>
      <c r="M101" s="19"/>
    </row>
    <row r="102" spans="2:13" x14ac:dyDescent="0.55000000000000004">
      <c r="B102" s="29" t="s">
        <v>73</v>
      </c>
      <c r="D102" s="19"/>
      <c r="F102" s="19"/>
      <c r="G102" s="19"/>
      <c r="H102" s="19"/>
      <c r="I102" s="19"/>
      <c r="J102" s="19"/>
      <c r="K102" s="19"/>
      <c r="L102" s="19"/>
      <c r="M102" s="19"/>
    </row>
    <row r="103" spans="2:13" ht="34.799999999999997" customHeight="1" x14ac:dyDescent="0.55000000000000004">
      <c r="B103" s="407" t="s">
        <v>383</v>
      </c>
      <c r="C103" s="408"/>
      <c r="D103" s="408"/>
      <c r="E103" s="408"/>
      <c r="F103" s="408"/>
      <c r="G103" s="409"/>
      <c r="H103" s="88"/>
      <c r="I103" s="88"/>
      <c r="J103" s="88"/>
      <c r="K103" s="88"/>
      <c r="L103" s="19"/>
      <c r="M103" s="19"/>
    </row>
    <row r="104" spans="2:13" x14ac:dyDescent="0.55000000000000004">
      <c r="B104" s="405"/>
      <c r="C104" s="406"/>
      <c r="D104" s="416">
        <v>2020</v>
      </c>
      <c r="E104" s="417"/>
      <c r="F104" s="414">
        <v>2019</v>
      </c>
      <c r="G104" s="415"/>
      <c r="H104" s="432"/>
      <c r="I104" s="433"/>
      <c r="J104" s="433"/>
      <c r="K104" s="433"/>
      <c r="L104" s="433"/>
      <c r="M104" s="433"/>
    </row>
    <row r="105" spans="2:13" x14ac:dyDescent="0.55000000000000004">
      <c r="B105" s="400" t="s">
        <v>53</v>
      </c>
      <c r="C105" s="401"/>
      <c r="D105" s="445">
        <v>54</v>
      </c>
      <c r="E105" s="446"/>
      <c r="F105" s="398">
        <v>64</v>
      </c>
      <c r="G105" s="399"/>
      <c r="H105" s="430"/>
      <c r="I105" s="429"/>
      <c r="J105" s="429"/>
      <c r="K105" s="429"/>
      <c r="L105" s="429"/>
      <c r="M105" s="429"/>
    </row>
    <row r="106" spans="2:13" x14ac:dyDescent="0.55000000000000004">
      <c r="B106" s="400" t="s">
        <v>245</v>
      </c>
      <c r="C106" s="401"/>
      <c r="D106" s="445">
        <v>5</v>
      </c>
      <c r="E106" s="446"/>
      <c r="F106" s="398">
        <v>23</v>
      </c>
      <c r="G106" s="399"/>
      <c r="H106" s="198"/>
      <c r="I106" s="198"/>
      <c r="J106" s="198"/>
      <c r="K106" s="198"/>
      <c r="L106" s="198"/>
      <c r="M106" s="198"/>
    </row>
    <row r="107" spans="2:13" x14ac:dyDescent="0.55000000000000004">
      <c r="B107" s="400" t="s">
        <v>54</v>
      </c>
      <c r="C107" s="401"/>
      <c r="D107" s="445">
        <v>14</v>
      </c>
      <c r="E107" s="446"/>
      <c r="F107" s="398">
        <v>28</v>
      </c>
      <c r="G107" s="399"/>
      <c r="H107" s="430"/>
      <c r="I107" s="429"/>
      <c r="J107" s="429"/>
      <c r="K107" s="429"/>
      <c r="L107" s="429"/>
      <c r="M107" s="429"/>
    </row>
    <row r="108" spans="2:13" ht="35.5" customHeight="1" x14ac:dyDescent="0.55000000000000004">
      <c r="B108" s="439" t="s">
        <v>10</v>
      </c>
      <c r="C108" s="440"/>
      <c r="D108" s="396">
        <f>SUM(D105:E107)</f>
        <v>73</v>
      </c>
      <c r="E108" s="397"/>
      <c r="F108" s="447">
        <f>SUM(F105:G107)</f>
        <v>115</v>
      </c>
      <c r="G108" s="448"/>
      <c r="H108" s="443"/>
      <c r="I108" s="431"/>
      <c r="J108" s="431"/>
      <c r="K108" s="431"/>
      <c r="L108" s="431"/>
      <c r="M108" s="431"/>
    </row>
    <row r="110" spans="2:13" x14ac:dyDescent="0.55000000000000004">
      <c r="B110" s="29" t="s">
        <v>213</v>
      </c>
      <c r="D110" s="19"/>
      <c r="F110" s="19"/>
      <c r="G110" s="19"/>
      <c r="H110" s="19"/>
      <c r="I110" s="19"/>
      <c r="J110" s="19"/>
      <c r="K110" s="19"/>
    </row>
    <row r="111" spans="2:13" ht="26.7" customHeight="1" x14ac:dyDescent="0.55000000000000004">
      <c r="B111" s="466" t="s">
        <v>525</v>
      </c>
      <c r="C111" s="466"/>
      <c r="D111" s="466"/>
      <c r="E111" s="110"/>
      <c r="F111" s="110"/>
      <c r="G111" s="110"/>
      <c r="H111" s="119"/>
      <c r="I111" s="119"/>
      <c r="J111" s="119"/>
      <c r="K111" s="119"/>
    </row>
    <row r="112" spans="2:13" ht="28.5" customHeight="1" x14ac:dyDescent="0.55000000000000004">
      <c r="B112" s="467" t="s">
        <v>526</v>
      </c>
      <c r="C112" s="468"/>
      <c r="D112" s="357">
        <v>7.0000000000000007E-2</v>
      </c>
    </row>
    <row r="113" spans="2:13" x14ac:dyDescent="0.55000000000000004">
      <c r="B113" s="21"/>
      <c r="C113" s="21" t="s">
        <v>527</v>
      </c>
      <c r="D113" s="356">
        <v>0</v>
      </c>
    </row>
    <row r="114" spans="2:13" x14ac:dyDescent="0.55000000000000004">
      <c r="B114" s="21"/>
      <c r="C114" s="21" t="s">
        <v>528</v>
      </c>
      <c r="D114" s="356">
        <v>0.03</v>
      </c>
    </row>
    <row r="115" spans="2:13" x14ac:dyDescent="0.55000000000000004">
      <c r="B115" s="21"/>
      <c r="C115" s="21" t="s">
        <v>529</v>
      </c>
      <c r="D115" s="356">
        <v>0.09</v>
      </c>
    </row>
    <row r="116" spans="2:13" ht="26.4" customHeight="1" x14ac:dyDescent="0.55000000000000004">
      <c r="B116" s="467" t="s">
        <v>530</v>
      </c>
      <c r="C116" s="468"/>
      <c r="D116" s="358">
        <v>0.14000000000000001</v>
      </c>
      <c r="F116" s="19"/>
      <c r="G116" s="19"/>
      <c r="H116" s="19"/>
      <c r="I116" s="19"/>
      <c r="J116" s="19"/>
      <c r="K116" s="19"/>
      <c r="L116" s="19"/>
      <c r="M116" s="19"/>
    </row>
    <row r="117" spans="2:13" x14ac:dyDescent="0.55000000000000004">
      <c r="B117" s="21"/>
      <c r="C117" s="21" t="s">
        <v>527</v>
      </c>
      <c r="D117" s="356">
        <v>0.14000000000000001</v>
      </c>
      <c r="F117" s="19"/>
      <c r="G117" s="19"/>
      <c r="H117" s="19"/>
      <c r="I117" s="19"/>
      <c r="J117" s="19"/>
      <c r="K117" s="19"/>
      <c r="L117" s="19"/>
      <c r="M117" s="19"/>
    </row>
    <row r="118" spans="2:13" x14ac:dyDescent="0.55000000000000004">
      <c r="B118" s="21"/>
      <c r="C118" s="21" t="s">
        <v>528</v>
      </c>
      <c r="D118" s="356">
        <v>0.06</v>
      </c>
    </row>
    <row r="119" spans="2:13" x14ac:dyDescent="0.55000000000000004">
      <c r="B119" s="21"/>
      <c r="C119" s="21" t="s">
        <v>529</v>
      </c>
      <c r="D119" s="356">
        <v>0.16</v>
      </c>
    </row>
    <row r="120" spans="2:13" ht="29.1" customHeight="1" x14ac:dyDescent="0.55000000000000004">
      <c r="B120" s="467" t="s">
        <v>531</v>
      </c>
      <c r="C120" s="468"/>
      <c r="D120" s="358">
        <v>0.09</v>
      </c>
    </row>
    <row r="121" spans="2:13" x14ac:dyDescent="0.55000000000000004">
      <c r="B121" s="21"/>
      <c r="C121" s="21" t="s">
        <v>527</v>
      </c>
      <c r="D121" s="356">
        <v>0.14000000000000001</v>
      </c>
    </row>
    <row r="122" spans="2:13" x14ac:dyDescent="0.55000000000000004">
      <c r="B122" s="21"/>
      <c r="C122" s="21" t="s">
        <v>528</v>
      </c>
      <c r="D122" s="356">
        <v>0.09</v>
      </c>
    </row>
    <row r="123" spans="2:13" x14ac:dyDescent="0.55000000000000004">
      <c r="B123" s="21"/>
      <c r="C123" s="21" t="s">
        <v>529</v>
      </c>
      <c r="D123" s="356">
        <v>0.09</v>
      </c>
    </row>
    <row r="124" spans="2:13" ht="27.6" customHeight="1" x14ac:dyDescent="0.55000000000000004">
      <c r="B124" s="467" t="s">
        <v>532</v>
      </c>
      <c r="C124" s="468"/>
      <c r="D124" s="358">
        <v>0.82</v>
      </c>
    </row>
    <row r="125" spans="2:13" x14ac:dyDescent="0.55000000000000004">
      <c r="B125" s="21"/>
      <c r="C125" s="21" t="s">
        <v>527</v>
      </c>
      <c r="D125" s="356">
        <v>0.43</v>
      </c>
    </row>
    <row r="126" spans="2:13" x14ac:dyDescent="0.55000000000000004">
      <c r="B126" s="21"/>
      <c r="C126" s="21" t="s">
        <v>528</v>
      </c>
      <c r="D126" s="356">
        <v>0.97</v>
      </c>
    </row>
    <row r="127" spans="2:13" x14ac:dyDescent="0.55000000000000004">
      <c r="B127" s="21"/>
      <c r="C127" s="21" t="s">
        <v>529</v>
      </c>
      <c r="D127" s="356">
        <v>0.81</v>
      </c>
    </row>
    <row r="128" spans="2:13" ht="29.4" customHeight="1" x14ac:dyDescent="0.55000000000000004">
      <c r="B128" s="467" t="s">
        <v>533</v>
      </c>
      <c r="C128" s="468"/>
      <c r="D128" s="358">
        <v>0.25</v>
      </c>
    </row>
    <row r="129" spans="2:4" x14ac:dyDescent="0.55000000000000004">
      <c r="B129" s="21"/>
      <c r="C129" s="21" t="s">
        <v>527</v>
      </c>
      <c r="D129" s="356">
        <v>0.43</v>
      </c>
    </row>
    <row r="130" spans="2:4" x14ac:dyDescent="0.55000000000000004">
      <c r="B130" s="21"/>
      <c r="C130" s="21" t="s">
        <v>528</v>
      </c>
      <c r="D130" s="356">
        <v>0.13</v>
      </c>
    </row>
    <row r="131" spans="2:4" x14ac:dyDescent="0.55000000000000004">
      <c r="B131" s="21"/>
      <c r="C131" s="21" t="s">
        <v>529</v>
      </c>
      <c r="D131" s="356">
        <v>0.26</v>
      </c>
    </row>
    <row r="132" spans="2:4" ht="30.6" customHeight="1" x14ac:dyDescent="0.55000000000000004">
      <c r="B132" s="467" t="s">
        <v>534</v>
      </c>
      <c r="C132" s="468"/>
      <c r="D132" s="358">
        <v>0.05</v>
      </c>
    </row>
    <row r="133" spans="2:4" x14ac:dyDescent="0.55000000000000004">
      <c r="B133" s="21"/>
      <c r="C133" s="21" t="s">
        <v>527</v>
      </c>
      <c r="D133" s="356">
        <v>0</v>
      </c>
    </row>
    <row r="134" spans="2:4" x14ac:dyDescent="0.55000000000000004">
      <c r="B134" s="21"/>
      <c r="C134" s="21" t="s">
        <v>528</v>
      </c>
      <c r="D134" s="356">
        <v>0</v>
      </c>
    </row>
    <row r="135" spans="2:4" x14ac:dyDescent="0.55000000000000004">
      <c r="B135" s="21"/>
      <c r="C135" s="21" t="s">
        <v>529</v>
      </c>
      <c r="D135" s="356">
        <v>7.0000000000000007E-2</v>
      </c>
    </row>
    <row r="136" spans="2:4" ht="31.5" customHeight="1" x14ac:dyDescent="0.55000000000000004">
      <c r="B136" s="467" t="s">
        <v>535</v>
      </c>
      <c r="C136" s="468"/>
      <c r="D136" s="358">
        <v>0.04</v>
      </c>
    </row>
    <row r="137" spans="2:4" x14ac:dyDescent="0.55000000000000004">
      <c r="B137" s="21"/>
      <c r="C137" s="21" t="s">
        <v>527</v>
      </c>
      <c r="D137" s="356">
        <v>0.28999999999999998</v>
      </c>
    </row>
    <row r="138" spans="2:4" x14ac:dyDescent="0.55000000000000004">
      <c r="B138" s="21"/>
      <c r="C138" s="21" t="s">
        <v>528</v>
      </c>
      <c r="D138" s="356">
        <v>0</v>
      </c>
    </row>
    <row r="139" spans="2:4" x14ac:dyDescent="0.55000000000000004">
      <c r="B139" s="21"/>
      <c r="C139" s="21" t="s">
        <v>529</v>
      </c>
      <c r="D139" s="356">
        <v>0.04</v>
      </c>
    </row>
    <row r="140" spans="2:4" ht="28.8" customHeight="1" x14ac:dyDescent="0.55000000000000004">
      <c r="B140" s="467" t="s">
        <v>536</v>
      </c>
      <c r="C140" s="468"/>
      <c r="D140" s="358">
        <v>0.65</v>
      </c>
    </row>
    <row r="141" spans="2:4" x14ac:dyDescent="0.55000000000000004">
      <c r="B141" s="21"/>
      <c r="C141" s="21" t="s">
        <v>527</v>
      </c>
      <c r="D141" s="356">
        <v>0.43</v>
      </c>
    </row>
    <row r="142" spans="2:4" x14ac:dyDescent="0.55000000000000004">
      <c r="B142" s="21"/>
      <c r="C142" s="21" t="s">
        <v>528</v>
      </c>
      <c r="D142" s="356">
        <v>0.66</v>
      </c>
    </row>
    <row r="143" spans="2:4" x14ac:dyDescent="0.55000000000000004">
      <c r="B143" s="21"/>
      <c r="C143" s="21" t="s">
        <v>529</v>
      </c>
      <c r="D143" s="356">
        <v>0.64</v>
      </c>
    </row>
    <row r="144" spans="2:4" ht="28.8" customHeight="1" x14ac:dyDescent="0.55000000000000004">
      <c r="B144" s="467" t="s">
        <v>537</v>
      </c>
      <c r="C144" s="468"/>
      <c r="D144" s="358">
        <v>0.33</v>
      </c>
    </row>
    <row r="145" spans="2:14" x14ac:dyDescent="0.55000000000000004">
      <c r="B145" s="21"/>
      <c r="C145" s="21" t="s">
        <v>527</v>
      </c>
      <c r="D145" s="356">
        <v>0.43</v>
      </c>
    </row>
    <row r="146" spans="2:14" x14ac:dyDescent="0.55000000000000004">
      <c r="B146" s="21"/>
      <c r="C146" s="21" t="s">
        <v>528</v>
      </c>
      <c r="D146" s="356">
        <v>0.34</v>
      </c>
    </row>
    <row r="147" spans="2:14" x14ac:dyDescent="0.55000000000000004">
      <c r="B147" s="21"/>
      <c r="C147" s="21" t="s">
        <v>529</v>
      </c>
      <c r="D147" s="356">
        <v>0.36</v>
      </c>
    </row>
    <row r="148" spans="2:14" ht="31.2" customHeight="1" x14ac:dyDescent="0.55000000000000004">
      <c r="B148" s="467" t="s">
        <v>538</v>
      </c>
      <c r="C148" s="468"/>
      <c r="D148" s="358">
        <v>0.01</v>
      </c>
    </row>
    <row r="149" spans="2:14" x14ac:dyDescent="0.55000000000000004">
      <c r="B149" s="21"/>
      <c r="C149" s="21" t="s">
        <v>527</v>
      </c>
      <c r="D149" s="356">
        <v>0.14000000000000001</v>
      </c>
    </row>
    <row r="150" spans="2:14" x14ac:dyDescent="0.55000000000000004">
      <c r="B150" s="21"/>
      <c r="C150" s="21" t="s">
        <v>528</v>
      </c>
      <c r="D150" s="356">
        <v>0</v>
      </c>
    </row>
    <row r="151" spans="2:14" x14ac:dyDescent="0.55000000000000004">
      <c r="B151" s="21"/>
      <c r="C151" s="21" t="s">
        <v>529</v>
      </c>
      <c r="D151" s="356">
        <v>0</v>
      </c>
    </row>
    <row r="153" spans="2:14" x14ac:dyDescent="0.55000000000000004">
      <c r="B153" s="192" t="s">
        <v>223</v>
      </c>
    </row>
    <row r="154" spans="2:14" x14ac:dyDescent="0.55000000000000004">
      <c r="B154" s="465" t="s">
        <v>539</v>
      </c>
      <c r="C154" s="465"/>
      <c r="D154" s="465"/>
      <c r="E154" s="465"/>
      <c r="F154" s="465"/>
      <c r="G154" s="465"/>
      <c r="H154" s="465"/>
      <c r="I154" s="465"/>
      <c r="J154" s="465"/>
      <c r="K154" s="465"/>
      <c r="L154" s="465"/>
      <c r="M154" s="465"/>
      <c r="N154" s="465"/>
    </row>
    <row r="155" spans="2:14" x14ac:dyDescent="0.55000000000000004">
      <c r="B155" s="465" t="s">
        <v>543</v>
      </c>
      <c r="C155" s="465"/>
      <c r="D155" s="465"/>
      <c r="E155" s="465"/>
      <c r="F155" s="465"/>
      <c r="G155" s="465"/>
      <c r="H155" s="465"/>
      <c r="I155" s="465"/>
      <c r="J155" s="465"/>
      <c r="K155" s="465"/>
      <c r="L155" s="465"/>
      <c r="M155" s="465"/>
      <c r="N155" s="465"/>
    </row>
    <row r="156" spans="2:14" x14ac:dyDescent="0.55000000000000004">
      <c r="B156" s="465" t="s">
        <v>540</v>
      </c>
      <c r="C156" s="465"/>
      <c r="D156" s="465"/>
      <c r="E156" s="465"/>
      <c r="F156" s="465"/>
      <c r="G156" s="465"/>
      <c r="H156" s="465"/>
      <c r="I156" s="465"/>
      <c r="J156" s="465"/>
      <c r="K156" s="465"/>
      <c r="L156" s="465"/>
      <c r="M156" s="465"/>
      <c r="N156" s="465"/>
    </row>
    <row r="157" spans="2:14" x14ac:dyDescent="0.55000000000000004">
      <c r="B157" s="465" t="s">
        <v>544</v>
      </c>
      <c r="C157" s="465"/>
      <c r="D157" s="465"/>
      <c r="E157" s="465"/>
      <c r="F157" s="465"/>
      <c r="G157" s="465"/>
      <c r="H157" s="465"/>
      <c r="I157" s="465"/>
      <c r="J157" s="465"/>
      <c r="K157" s="465"/>
      <c r="L157" s="465"/>
      <c r="M157" s="465"/>
      <c r="N157" s="465"/>
    </row>
    <row r="158" spans="2:14" x14ac:dyDescent="0.55000000000000004">
      <c r="B158" s="465" t="s">
        <v>541</v>
      </c>
      <c r="C158" s="465"/>
      <c r="D158" s="465"/>
      <c r="E158" s="465"/>
      <c r="F158" s="465"/>
      <c r="G158" s="465"/>
      <c r="H158" s="465"/>
      <c r="I158" s="465"/>
      <c r="J158" s="465"/>
      <c r="K158" s="465"/>
      <c r="L158" s="465"/>
      <c r="M158" s="465"/>
      <c r="N158" s="465"/>
    </row>
    <row r="159" spans="2:14" x14ac:dyDescent="0.55000000000000004">
      <c r="B159" t="s">
        <v>545</v>
      </c>
    </row>
    <row r="160" spans="2:14" x14ac:dyDescent="0.55000000000000004">
      <c r="B160" s="465" t="s">
        <v>523</v>
      </c>
      <c r="C160" s="465"/>
      <c r="D160" s="465"/>
      <c r="E160" s="465"/>
      <c r="F160" s="465"/>
      <c r="G160" s="465"/>
      <c r="H160" s="465"/>
      <c r="I160" s="465"/>
      <c r="J160" s="465"/>
      <c r="K160" s="465"/>
      <c r="L160" s="465"/>
      <c r="M160" s="465"/>
      <c r="N160" s="465"/>
    </row>
    <row r="161" spans="2:14" x14ac:dyDescent="0.55000000000000004">
      <c r="B161" s="465" t="s">
        <v>546</v>
      </c>
      <c r="C161" s="465"/>
      <c r="D161" s="465"/>
      <c r="E161" s="465"/>
      <c r="F161" s="465"/>
      <c r="G161" s="465"/>
      <c r="H161" s="465"/>
      <c r="I161" s="465"/>
      <c r="J161" s="465"/>
      <c r="K161" s="465"/>
      <c r="L161" s="465"/>
      <c r="M161" s="465"/>
      <c r="N161" s="465"/>
    </row>
    <row r="162" spans="2:14" x14ac:dyDescent="0.55000000000000004">
      <c r="B162" s="465" t="s">
        <v>542</v>
      </c>
      <c r="C162" s="465"/>
      <c r="D162" s="465"/>
      <c r="E162" s="465"/>
      <c r="F162" s="465"/>
      <c r="G162" s="465"/>
      <c r="H162" s="465"/>
      <c r="I162" s="465"/>
      <c r="J162" s="465"/>
      <c r="K162" s="465"/>
      <c r="L162" s="465"/>
      <c r="M162" s="465"/>
      <c r="N162" s="465"/>
    </row>
    <row r="163" spans="2:14" x14ac:dyDescent="0.55000000000000004">
      <c r="B163" s="465" t="s">
        <v>520</v>
      </c>
      <c r="C163" s="465"/>
      <c r="D163" s="465"/>
      <c r="E163" s="465"/>
      <c r="F163" s="465"/>
      <c r="G163" s="465"/>
      <c r="H163" s="465"/>
      <c r="I163" s="465"/>
      <c r="J163" s="465"/>
      <c r="K163" s="465"/>
      <c r="L163" s="465"/>
      <c r="M163" s="465"/>
      <c r="N163" s="465"/>
    </row>
    <row r="164" spans="2:14" x14ac:dyDescent="0.55000000000000004">
      <c r="B164" s="19"/>
    </row>
    <row r="165" spans="2:14" x14ac:dyDescent="0.55000000000000004">
      <c r="B165" s="19"/>
    </row>
    <row r="166" spans="2:14" x14ac:dyDescent="0.55000000000000004">
      <c r="B166" s="19"/>
    </row>
  </sheetData>
  <sheetProtection algorithmName="SHA-512" hashValue="Zv6b9w57KrxF6if9eqlChF50K6ynoQcBeixtjajO2jcbb+Pn19c2ytw/HfXgPIQiytStsFzXm3yzRiO6+h/JIw==" saltValue="Jrk6gyNb+EIyefds/G1brg==" spinCount="100000" sheet="1" formatCells="0" formatColumns="0" formatRows="0" insertColumns="0" insertRows="0" insertHyperlinks="0" deleteColumns="0" deleteRows="0" sort="0" autoFilter="0" pivotTables="0"/>
  <mergeCells count="154">
    <mergeCell ref="B163:N163"/>
    <mergeCell ref="B111:D111"/>
    <mergeCell ref="B154:N154"/>
    <mergeCell ref="B155:N155"/>
    <mergeCell ref="B156:N156"/>
    <mergeCell ref="B157:N157"/>
    <mergeCell ref="B158:N158"/>
    <mergeCell ref="B160:N160"/>
    <mergeCell ref="B161:N161"/>
    <mergeCell ref="B162:N162"/>
    <mergeCell ref="B148:C148"/>
    <mergeCell ref="B116:C116"/>
    <mergeCell ref="B112:C112"/>
    <mergeCell ref="B120:C120"/>
    <mergeCell ref="B124:C124"/>
    <mergeCell ref="B128:C128"/>
    <mergeCell ref="B132:C132"/>
    <mergeCell ref="B136:C136"/>
    <mergeCell ref="B140:C140"/>
    <mergeCell ref="B144:C144"/>
    <mergeCell ref="H11:I11"/>
    <mergeCell ref="J11:K11"/>
    <mergeCell ref="L11:M11"/>
    <mergeCell ref="H15:I17"/>
    <mergeCell ref="J15:K17"/>
    <mergeCell ref="L15:M17"/>
    <mergeCell ref="B60:C60"/>
    <mergeCell ref="B34:C34"/>
    <mergeCell ref="B35:C35"/>
    <mergeCell ref="B36:C36"/>
    <mergeCell ref="B51:C51"/>
    <mergeCell ref="D11:E11"/>
    <mergeCell ref="B32:C32"/>
    <mergeCell ref="B33:C33"/>
    <mergeCell ref="B12:B14"/>
    <mergeCell ref="B18:B20"/>
    <mergeCell ref="B11:C11"/>
    <mergeCell ref="B21:B23"/>
    <mergeCell ref="F11:G11"/>
    <mergeCell ref="B2:B3"/>
    <mergeCell ref="B108:C108"/>
    <mergeCell ref="F108:G108"/>
    <mergeCell ref="H108:I108"/>
    <mergeCell ref="J108:K108"/>
    <mergeCell ref="B7:N7"/>
    <mergeCell ref="B6:N6"/>
    <mergeCell ref="F70:G70"/>
    <mergeCell ref="H70:I70"/>
    <mergeCell ref="D70:E70"/>
    <mergeCell ref="B69:I69"/>
    <mergeCell ref="F99:G99"/>
    <mergeCell ref="F100:G100"/>
    <mergeCell ref="H98:I98"/>
    <mergeCell ref="H99:I99"/>
    <mergeCell ref="L99:M99"/>
    <mergeCell ref="J77:K77"/>
    <mergeCell ref="B40:I40"/>
    <mergeCell ref="B41:I41"/>
    <mergeCell ref="F105:G105"/>
    <mergeCell ref="B15:B17"/>
    <mergeCell ref="L97:M97"/>
    <mergeCell ref="H100:I100"/>
    <mergeCell ref="B37:C37"/>
    <mergeCell ref="B107:C107"/>
    <mergeCell ref="B71:C71"/>
    <mergeCell ref="F107:G107"/>
    <mergeCell ref="H31:I31"/>
    <mergeCell ref="B76:G76"/>
    <mergeCell ref="J31:K31"/>
    <mergeCell ref="B63:C63"/>
    <mergeCell ref="B66:C66"/>
    <mergeCell ref="B65:C65"/>
    <mergeCell ref="B64:C64"/>
    <mergeCell ref="B46:C46"/>
    <mergeCell ref="B47:C47"/>
    <mergeCell ref="B48:C48"/>
    <mergeCell ref="B49:C49"/>
    <mergeCell ref="B50:C50"/>
    <mergeCell ref="B70:C70"/>
    <mergeCell ref="J70:K70"/>
    <mergeCell ref="B61:C61"/>
    <mergeCell ref="H107:I107"/>
    <mergeCell ref="J107:K107"/>
    <mergeCell ref="D105:E105"/>
    <mergeCell ref="D106:E106"/>
    <mergeCell ref="D107:E107"/>
    <mergeCell ref="B62:C62"/>
    <mergeCell ref="L77:M77"/>
    <mergeCell ref="B78:B81"/>
    <mergeCell ref="B54:I54"/>
    <mergeCell ref="B73:C73"/>
    <mergeCell ref="J82:K85"/>
    <mergeCell ref="L82:M85"/>
    <mergeCell ref="B86:B89"/>
    <mergeCell ref="J104:K104"/>
    <mergeCell ref="L104:M104"/>
    <mergeCell ref="J98:K98"/>
    <mergeCell ref="J99:K99"/>
    <mergeCell ref="J100:K100"/>
    <mergeCell ref="L98:M98"/>
    <mergeCell ref="H104:I104"/>
    <mergeCell ref="B55:I55"/>
    <mergeCell ref="L70:M70"/>
    <mergeCell ref="B90:B93"/>
    <mergeCell ref="H82:I85"/>
    <mergeCell ref="D97:E97"/>
    <mergeCell ref="L107:M107"/>
    <mergeCell ref="H105:I105"/>
    <mergeCell ref="J105:K105"/>
    <mergeCell ref="L105:M105"/>
    <mergeCell ref="L100:M100"/>
    <mergeCell ref="L108:M108"/>
    <mergeCell ref="J97:K97"/>
    <mergeCell ref="B72:C72"/>
    <mergeCell ref="B10:M10"/>
    <mergeCell ref="B30:I30"/>
    <mergeCell ref="D31:E31"/>
    <mergeCell ref="F45:G45"/>
    <mergeCell ref="B45:C45"/>
    <mergeCell ref="D45:E45"/>
    <mergeCell ref="B44:G44"/>
    <mergeCell ref="B59:C59"/>
    <mergeCell ref="F59:G59"/>
    <mergeCell ref="D59:E59"/>
    <mergeCell ref="B58:G58"/>
    <mergeCell ref="B26:K26"/>
    <mergeCell ref="B27:L27"/>
    <mergeCell ref="L31:M31"/>
    <mergeCell ref="F31:G31"/>
    <mergeCell ref="B31:C31"/>
    <mergeCell ref="D108:E108"/>
    <mergeCell ref="F106:G106"/>
    <mergeCell ref="B106:C106"/>
    <mergeCell ref="B105:C105"/>
    <mergeCell ref="B77:C77"/>
    <mergeCell ref="D77:E77"/>
    <mergeCell ref="F77:G77"/>
    <mergeCell ref="B104:C104"/>
    <mergeCell ref="B103:G103"/>
    <mergeCell ref="B96:I96"/>
    <mergeCell ref="D98:E98"/>
    <mergeCell ref="D99:E99"/>
    <mergeCell ref="D100:E100"/>
    <mergeCell ref="F104:G104"/>
    <mergeCell ref="D104:E104"/>
    <mergeCell ref="B97:C97"/>
    <mergeCell ref="F97:G97"/>
    <mergeCell ref="H97:I97"/>
    <mergeCell ref="H77:I77"/>
    <mergeCell ref="B98:C98"/>
    <mergeCell ref="B99:C99"/>
    <mergeCell ref="B100:C100"/>
    <mergeCell ref="F98:G98"/>
    <mergeCell ref="B82:B8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5054-8C2C-429A-9067-3C4C92868E1B}">
  <dimension ref="A1:J45"/>
  <sheetViews>
    <sheetView showGridLines="0" zoomScale="50" zoomScaleNormal="50" workbookViewId="0">
      <selection activeCell="E50" sqref="E50"/>
    </sheetView>
  </sheetViews>
  <sheetFormatPr baseColWidth="10" defaultRowHeight="14.4" x14ac:dyDescent="0.55000000000000004"/>
  <cols>
    <col min="1" max="1" width="14.41796875" style="1" bestFit="1" customWidth="1"/>
    <col min="2" max="2" width="47.15625" style="9" customWidth="1"/>
    <col min="3" max="3" width="13.578125" style="9" bestFit="1" customWidth="1"/>
    <col min="4" max="5" width="11.578125" style="9"/>
    <col min="6" max="6" width="11.578125" style="9" customWidth="1"/>
    <col min="7" max="7" width="11.578125" customWidth="1"/>
    <col min="8" max="8" width="55.26171875" style="4" customWidth="1"/>
    <col min="9" max="9" width="159.41796875" style="4" bestFit="1" customWidth="1"/>
    <col min="10" max="10" width="93.68359375" bestFit="1" customWidth="1"/>
  </cols>
  <sheetData>
    <row r="1" spans="1:9" s="1" customFormat="1" x14ac:dyDescent="0.55000000000000004">
      <c r="B1" s="9"/>
      <c r="C1" s="9"/>
      <c r="D1" s="9"/>
      <c r="E1" s="9"/>
      <c r="F1" s="9"/>
      <c r="H1" s="4"/>
      <c r="I1" s="4"/>
    </row>
    <row r="2" spans="1:9" x14ac:dyDescent="0.55000000000000004">
      <c r="A2" s="3" t="s">
        <v>40</v>
      </c>
      <c r="B2" s="477"/>
    </row>
    <row r="3" spans="1:9" x14ac:dyDescent="0.55000000000000004">
      <c r="A3" s="3" t="s">
        <v>41</v>
      </c>
      <c r="B3" s="477"/>
    </row>
    <row r="4" spans="1:9" s="19" customFormat="1" x14ac:dyDescent="0.55000000000000004">
      <c r="A4" s="24"/>
      <c r="B4" s="94"/>
      <c r="C4" s="9"/>
      <c r="D4" s="9"/>
      <c r="E4" s="9"/>
      <c r="F4" s="9"/>
      <c r="H4" s="4"/>
      <c r="I4" s="4"/>
    </row>
    <row r="5" spans="1:9" s="19" customFormat="1" x14ac:dyDescent="0.55000000000000004">
      <c r="A5" s="24"/>
      <c r="B5" s="479" t="s">
        <v>211</v>
      </c>
      <c r="C5" s="479"/>
      <c r="D5" s="479"/>
      <c r="E5" s="479"/>
      <c r="F5" s="479"/>
      <c r="G5" s="479"/>
      <c r="H5" s="479"/>
      <c r="I5" s="479"/>
    </row>
    <row r="6" spans="1:9" s="19" customFormat="1" x14ac:dyDescent="0.55000000000000004">
      <c r="A6" s="24"/>
      <c r="B6" s="477" t="s">
        <v>95</v>
      </c>
      <c r="C6" s="477"/>
      <c r="D6" s="477"/>
      <c r="E6" s="477"/>
      <c r="F6" s="477"/>
      <c r="G6" s="477"/>
      <c r="H6" s="477"/>
      <c r="I6" s="477"/>
    </row>
    <row r="7" spans="1:9" s="19" customFormat="1" x14ac:dyDescent="0.55000000000000004">
      <c r="A7" s="24"/>
      <c r="B7" s="477" t="s">
        <v>94</v>
      </c>
      <c r="C7" s="477"/>
      <c r="D7" s="477"/>
      <c r="E7" s="477"/>
      <c r="F7" s="477"/>
      <c r="G7" s="477"/>
      <c r="H7" s="477"/>
      <c r="I7" s="477"/>
    </row>
    <row r="8" spans="1:9" s="12" customFormat="1" x14ac:dyDescent="0.55000000000000004">
      <c r="A8" s="13"/>
      <c r="B8" s="9"/>
      <c r="C8" s="9"/>
      <c r="D8" s="9"/>
      <c r="E8" s="9"/>
      <c r="F8" s="9"/>
      <c r="H8" s="4"/>
      <c r="I8" s="4"/>
    </row>
    <row r="9" spans="1:9" x14ac:dyDescent="0.55000000000000004">
      <c r="B9" s="29" t="s">
        <v>21</v>
      </c>
      <c r="H9" s="50"/>
    </row>
    <row r="10" spans="1:9" ht="31" customHeight="1" x14ac:dyDescent="0.55000000000000004">
      <c r="B10" s="481" t="s">
        <v>435</v>
      </c>
      <c r="C10" s="481"/>
      <c r="D10" s="481"/>
      <c r="E10" s="481"/>
      <c r="F10" s="481"/>
      <c r="H10" s="18"/>
      <c r="I10" s="18"/>
    </row>
    <row r="11" spans="1:9" ht="18.600000000000001" customHeight="1" x14ac:dyDescent="0.55000000000000004">
      <c r="B11" s="478" t="s">
        <v>11</v>
      </c>
      <c r="C11" s="475">
        <v>2017</v>
      </c>
      <c r="D11" s="474">
        <v>2018</v>
      </c>
      <c r="E11" s="475">
        <v>2019</v>
      </c>
      <c r="F11" s="474">
        <v>2020</v>
      </c>
      <c r="I11" s="18"/>
    </row>
    <row r="12" spans="1:9" x14ac:dyDescent="0.55000000000000004">
      <c r="B12" s="478"/>
      <c r="C12" s="475"/>
      <c r="D12" s="474"/>
      <c r="E12" s="475"/>
      <c r="F12" s="474"/>
    </row>
    <row r="13" spans="1:9" x14ac:dyDescent="0.55000000000000004">
      <c r="B13" s="7" t="s">
        <v>12</v>
      </c>
      <c r="C13" s="308">
        <v>131</v>
      </c>
      <c r="D13" s="310">
        <v>104</v>
      </c>
      <c r="E13" s="309">
        <v>114</v>
      </c>
      <c r="F13" s="244">
        <v>91</v>
      </c>
    </row>
    <row r="14" spans="1:9" x14ac:dyDescent="0.55000000000000004">
      <c r="B14" s="7" t="s">
        <v>13</v>
      </c>
      <c r="C14" s="308">
        <v>26</v>
      </c>
      <c r="D14" s="307">
        <v>17</v>
      </c>
      <c r="E14" s="309">
        <v>10</v>
      </c>
      <c r="F14" s="244">
        <v>10</v>
      </c>
    </row>
    <row r="15" spans="1:9" x14ac:dyDescent="0.55000000000000004">
      <c r="B15" s="7" t="s">
        <v>14</v>
      </c>
      <c r="C15" s="308">
        <v>8</v>
      </c>
      <c r="D15" s="310">
        <v>3</v>
      </c>
      <c r="E15" s="309">
        <v>3</v>
      </c>
      <c r="F15" s="244">
        <v>2</v>
      </c>
    </row>
    <row r="16" spans="1:9" x14ac:dyDescent="0.55000000000000004">
      <c r="B16" s="7" t="s">
        <v>15</v>
      </c>
      <c r="C16" s="308">
        <v>22</v>
      </c>
      <c r="D16" s="307">
        <v>20</v>
      </c>
      <c r="E16" s="309">
        <v>16</v>
      </c>
      <c r="F16" s="244">
        <v>18</v>
      </c>
    </row>
    <row r="17" spans="1:10" s="19" customFormat="1" x14ac:dyDescent="0.55000000000000004">
      <c r="B17" s="7" t="s">
        <v>411</v>
      </c>
      <c r="C17" s="311">
        <v>0</v>
      </c>
      <c r="D17" s="128">
        <v>0</v>
      </c>
      <c r="E17" s="309">
        <v>0</v>
      </c>
      <c r="F17" s="244">
        <v>0</v>
      </c>
      <c r="H17" s="4"/>
      <c r="I17" s="4"/>
    </row>
    <row r="18" spans="1:10" x14ac:dyDescent="0.55000000000000004">
      <c r="B18" s="8" t="s">
        <v>250</v>
      </c>
      <c r="C18" s="314">
        <v>993388</v>
      </c>
      <c r="D18" s="315">
        <v>851304</v>
      </c>
      <c r="E18" s="316">
        <v>1059621</v>
      </c>
      <c r="F18" s="317">
        <v>915249</v>
      </c>
    </row>
    <row r="19" spans="1:10" ht="43.2" x14ac:dyDescent="0.55000000000000004">
      <c r="B19" s="53" t="s">
        <v>16</v>
      </c>
      <c r="C19" s="313">
        <v>1.6</v>
      </c>
      <c r="D19" s="312">
        <v>0.7</v>
      </c>
      <c r="E19" s="313">
        <v>0.56999999999999995</v>
      </c>
      <c r="F19" s="228">
        <v>0.44</v>
      </c>
      <c r="H19" s="126"/>
    </row>
    <row r="20" spans="1:10" ht="28.8" x14ac:dyDescent="0.55000000000000004">
      <c r="B20" s="53" t="s">
        <v>303</v>
      </c>
      <c r="C20" s="313">
        <v>6</v>
      </c>
      <c r="D20" s="243">
        <v>5.4</v>
      </c>
      <c r="E20" s="313">
        <v>3.59</v>
      </c>
      <c r="F20" s="228">
        <v>4.37</v>
      </c>
      <c r="H20" s="126"/>
    </row>
    <row r="21" spans="1:10" ht="28.8" x14ac:dyDescent="0.55000000000000004">
      <c r="B21" s="53" t="s">
        <v>17</v>
      </c>
      <c r="C21" s="313">
        <v>11.27</v>
      </c>
      <c r="D21" s="243">
        <v>9.4</v>
      </c>
      <c r="E21" s="313">
        <v>5.47</v>
      </c>
      <c r="F21" s="228">
        <v>6.56</v>
      </c>
    </row>
    <row r="23" spans="1:10" s="19" customFormat="1" x14ac:dyDescent="0.55000000000000004">
      <c r="B23" s="96" t="s">
        <v>19</v>
      </c>
      <c r="C23" s="9"/>
      <c r="D23" s="9"/>
      <c r="E23" s="9"/>
      <c r="F23" s="9"/>
      <c r="H23" s="4"/>
      <c r="I23" s="4"/>
    </row>
    <row r="24" spans="1:10" s="19" customFormat="1" x14ac:dyDescent="0.55000000000000004">
      <c r="A24" s="469" t="s">
        <v>33</v>
      </c>
      <c r="B24" s="469"/>
      <c r="C24" s="476" t="s">
        <v>20</v>
      </c>
      <c r="D24" s="476"/>
      <c r="E24" s="476"/>
      <c r="F24" s="476"/>
      <c r="G24" s="476"/>
      <c r="H24" s="476"/>
      <c r="I24" s="99"/>
    </row>
    <row r="25" spans="1:10" s="19" customFormat="1" x14ac:dyDescent="0.55000000000000004">
      <c r="B25" s="101" t="s">
        <v>34</v>
      </c>
      <c r="C25" s="482" t="s">
        <v>408</v>
      </c>
      <c r="D25" s="482"/>
      <c r="E25" s="482"/>
      <c r="F25" s="482"/>
      <c r="G25" s="482"/>
      <c r="H25" s="482"/>
      <c r="I25" s="4"/>
    </row>
    <row r="26" spans="1:10" s="19" customFormat="1" x14ac:dyDescent="0.55000000000000004">
      <c r="B26" s="100" t="s">
        <v>35</v>
      </c>
      <c r="C26" s="476" t="s">
        <v>409</v>
      </c>
      <c r="D26" s="476"/>
      <c r="E26" s="476"/>
      <c r="F26" s="476"/>
      <c r="G26" s="476"/>
      <c r="H26" s="476"/>
      <c r="I26" s="4"/>
    </row>
    <row r="27" spans="1:10" s="19" customFormat="1" x14ac:dyDescent="0.55000000000000004">
      <c r="B27" s="136"/>
      <c r="C27" s="137"/>
      <c r="D27" s="137"/>
      <c r="E27" s="137"/>
      <c r="F27" s="137"/>
      <c r="G27" s="137"/>
      <c r="H27" s="137"/>
      <c r="I27" s="4"/>
    </row>
    <row r="28" spans="1:10" s="19" customFormat="1" x14ac:dyDescent="0.55000000000000004">
      <c r="A28" s="469" t="s">
        <v>38</v>
      </c>
      <c r="B28" s="469"/>
      <c r="C28" s="476" t="s">
        <v>37</v>
      </c>
      <c r="D28" s="476"/>
      <c r="E28" s="476"/>
      <c r="F28" s="476"/>
      <c r="G28" s="476"/>
      <c r="H28" s="476"/>
      <c r="I28" s="4"/>
    </row>
    <row r="29" spans="1:10" s="19" customFormat="1" x14ac:dyDescent="0.55000000000000004">
      <c r="B29" s="100" t="s">
        <v>39</v>
      </c>
      <c r="C29" s="476" t="s">
        <v>406</v>
      </c>
      <c r="D29" s="476"/>
      <c r="E29" s="476"/>
      <c r="F29" s="476"/>
      <c r="G29" s="476"/>
      <c r="H29" s="476"/>
      <c r="I29" s="4"/>
    </row>
    <row r="30" spans="1:10" s="19" customFormat="1" ht="13.5" customHeight="1" x14ac:dyDescent="0.55000000000000004">
      <c r="B30" s="184" t="s">
        <v>405</v>
      </c>
      <c r="C30" s="476" t="s">
        <v>407</v>
      </c>
      <c r="D30" s="476"/>
      <c r="E30" s="476"/>
      <c r="F30" s="476"/>
      <c r="G30" s="476"/>
      <c r="H30" s="476"/>
      <c r="I30" s="476"/>
    </row>
    <row r="32" spans="1:10" s="19" customFormat="1" x14ac:dyDescent="0.55000000000000004">
      <c r="B32" s="483" t="s">
        <v>437</v>
      </c>
      <c r="C32" s="483"/>
      <c r="D32" s="483"/>
      <c r="E32" s="483"/>
      <c r="F32" s="483"/>
      <c r="G32" s="483"/>
      <c r="H32" s="483"/>
      <c r="I32" s="483"/>
      <c r="J32" s="483"/>
    </row>
    <row r="33" spans="2:10" s="19" customFormat="1" x14ac:dyDescent="0.55000000000000004">
      <c r="B33" s="483" t="s">
        <v>436</v>
      </c>
      <c r="C33" s="483"/>
      <c r="D33" s="483"/>
      <c r="E33" s="483"/>
      <c r="F33" s="483"/>
      <c r="G33" s="483"/>
      <c r="H33" s="483"/>
      <c r="I33" s="483"/>
      <c r="J33" s="483"/>
    </row>
    <row r="35" spans="2:10" x14ac:dyDescent="0.55000000000000004">
      <c r="B35" s="29" t="s">
        <v>18</v>
      </c>
    </row>
    <row r="36" spans="2:10" ht="24.9" customHeight="1" x14ac:dyDescent="0.55000000000000004">
      <c r="B36" s="481" t="s">
        <v>154</v>
      </c>
      <c r="C36" s="481"/>
      <c r="D36" s="481"/>
      <c r="E36" s="481"/>
      <c r="F36" s="481"/>
      <c r="G36" s="481"/>
    </row>
    <row r="37" spans="2:10" x14ac:dyDescent="0.55000000000000004">
      <c r="B37" s="478"/>
      <c r="C37" s="472">
        <v>2020</v>
      </c>
      <c r="D37" s="470">
        <v>2019</v>
      </c>
      <c r="E37" s="472">
        <v>2018</v>
      </c>
      <c r="F37" s="470">
        <v>2017</v>
      </c>
      <c r="G37" s="472">
        <v>2016</v>
      </c>
      <c r="H37"/>
      <c r="J37" s="4"/>
    </row>
    <row r="38" spans="2:10" x14ac:dyDescent="0.55000000000000004">
      <c r="B38" s="478"/>
      <c r="C38" s="473"/>
      <c r="D38" s="471"/>
      <c r="E38" s="473"/>
      <c r="F38" s="471"/>
      <c r="G38" s="473"/>
      <c r="H38"/>
      <c r="J38" s="4"/>
    </row>
    <row r="39" spans="2:10" ht="28.8" x14ac:dyDescent="0.55000000000000004">
      <c r="B39" s="7" t="s">
        <v>158</v>
      </c>
      <c r="C39" s="74" t="s">
        <v>424</v>
      </c>
      <c r="D39" s="280" t="s">
        <v>251</v>
      </c>
      <c r="E39" s="74" t="s">
        <v>155</v>
      </c>
      <c r="F39" s="280" t="s">
        <v>157</v>
      </c>
      <c r="G39" s="74" t="s">
        <v>156</v>
      </c>
      <c r="H39"/>
      <c r="J39" s="4"/>
    </row>
    <row r="40" spans="2:10" ht="28.8" x14ac:dyDescent="0.55000000000000004">
      <c r="B40" s="7" t="s">
        <v>159</v>
      </c>
      <c r="C40" s="74" t="s">
        <v>228</v>
      </c>
      <c r="D40" s="280" t="s">
        <v>228</v>
      </c>
      <c r="E40" s="76" t="s">
        <v>156</v>
      </c>
      <c r="F40" s="282" t="s">
        <v>161</v>
      </c>
      <c r="G40" s="74" t="s">
        <v>83</v>
      </c>
      <c r="H40"/>
      <c r="J40" s="4"/>
    </row>
    <row r="41" spans="2:10" x14ac:dyDescent="0.55000000000000004">
      <c r="B41" s="65" t="s">
        <v>10</v>
      </c>
      <c r="C41" s="75" t="s">
        <v>425</v>
      </c>
      <c r="D41" s="281" t="s">
        <v>229</v>
      </c>
      <c r="E41" s="75" t="s">
        <v>160</v>
      </c>
      <c r="F41" s="281" t="s">
        <v>162</v>
      </c>
      <c r="G41" s="77">
        <v>6</v>
      </c>
      <c r="H41"/>
      <c r="J41" s="4"/>
    </row>
    <row r="43" spans="2:10" x14ac:dyDescent="0.55000000000000004">
      <c r="B43" s="11" t="s">
        <v>223</v>
      </c>
    </row>
    <row r="44" spans="2:10" x14ac:dyDescent="0.55000000000000004">
      <c r="B44" s="480" t="s">
        <v>552</v>
      </c>
      <c r="C44" s="480"/>
      <c r="D44" s="480"/>
      <c r="E44" s="480"/>
      <c r="F44" s="480"/>
      <c r="G44" s="480"/>
      <c r="H44" s="480"/>
      <c r="I44" s="480"/>
    </row>
    <row r="45" spans="2:10" x14ac:dyDescent="0.55000000000000004">
      <c r="B45" s="480" t="s">
        <v>551</v>
      </c>
      <c r="C45" s="480"/>
      <c r="D45" s="480"/>
      <c r="E45" s="480"/>
      <c r="F45" s="480"/>
      <c r="G45" s="480"/>
      <c r="H45" s="480"/>
      <c r="I45" s="480"/>
    </row>
  </sheetData>
  <sheetProtection algorithmName="SHA-512" hashValue="vr/JVLmD0cPPUok+7DYqXoSd+e+gVEn1pTyPB3InKyfZk6Uprv0VYjgB4DmoJNpSuIvgr78KEImseR/Gt8qGhg==" saltValue="spf4CuJ6MBmHX/xXGSKFSA==" spinCount="100000" sheet="1" formatCells="0" formatColumns="0" formatRows="0" insertColumns="0" insertRows="0" insertHyperlinks="0" deleteColumns="0" deleteRows="0" sort="0" autoFilter="0" pivotTables="0"/>
  <mergeCells count="29">
    <mergeCell ref="B45:I45"/>
    <mergeCell ref="B44:I44"/>
    <mergeCell ref="B10:F10"/>
    <mergeCell ref="C37:C38"/>
    <mergeCell ref="B36:G36"/>
    <mergeCell ref="C24:H24"/>
    <mergeCell ref="C25:H25"/>
    <mergeCell ref="C26:H26"/>
    <mergeCell ref="C28:H28"/>
    <mergeCell ref="C29:H29"/>
    <mergeCell ref="G37:G38"/>
    <mergeCell ref="B32:J32"/>
    <mergeCell ref="B33:J33"/>
    <mergeCell ref="A28:B28"/>
    <mergeCell ref="F37:F38"/>
    <mergeCell ref="B37:B38"/>
    <mergeCell ref="B2:B3"/>
    <mergeCell ref="B11:B12"/>
    <mergeCell ref="C11:C12"/>
    <mergeCell ref="B5:I5"/>
    <mergeCell ref="B6:I6"/>
    <mergeCell ref="B7:I7"/>
    <mergeCell ref="A24:B24"/>
    <mergeCell ref="D37:D38"/>
    <mergeCell ref="E37:E38"/>
    <mergeCell ref="D11:D12"/>
    <mergeCell ref="F11:F12"/>
    <mergeCell ref="E11:E12"/>
    <mergeCell ref="C30:I30"/>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F6F24-7D28-41F8-B876-E2992DBECB1E}">
  <dimension ref="A1:P72"/>
  <sheetViews>
    <sheetView showGridLines="0" zoomScale="60" zoomScaleNormal="60" workbookViewId="0">
      <selection activeCell="G82" sqref="G82"/>
    </sheetView>
  </sheetViews>
  <sheetFormatPr baseColWidth="10" defaultColWidth="11.578125" defaultRowHeight="14.4" x14ac:dyDescent="0.55000000000000004"/>
  <cols>
    <col min="1" max="1" width="29.26171875" style="4" bestFit="1" customWidth="1"/>
    <col min="2" max="2" width="18.15625" style="4" customWidth="1"/>
    <col min="3" max="3" width="26.68359375" style="4" bestFit="1" customWidth="1"/>
    <col min="4" max="4" width="9.9453125" style="4" bestFit="1" customWidth="1"/>
    <col min="5" max="5" width="12.68359375" style="4" bestFit="1" customWidth="1"/>
    <col min="6" max="6" width="7.9453125" style="4" bestFit="1" customWidth="1"/>
    <col min="7" max="7" width="18.89453125" style="4" customWidth="1"/>
    <col min="8" max="8" width="17" style="4" customWidth="1"/>
    <col min="9" max="9" width="13.734375" style="4" customWidth="1"/>
    <col min="10" max="10" width="13.20703125" style="4" customWidth="1"/>
    <col min="11" max="11" width="17.47265625" style="4" customWidth="1"/>
    <col min="12" max="12" width="16.578125" style="4" customWidth="1"/>
    <col min="13" max="16384" width="11.578125" style="4"/>
  </cols>
  <sheetData>
    <row r="1" spans="1:11" x14ac:dyDescent="0.55000000000000004">
      <c r="B1" s="3"/>
    </row>
    <row r="2" spans="1:11" x14ac:dyDescent="0.55000000000000004">
      <c r="A2" s="3" t="s">
        <v>152</v>
      </c>
      <c r="B2" s="371"/>
    </row>
    <row r="3" spans="1:11" x14ac:dyDescent="0.55000000000000004">
      <c r="A3" s="3" t="s">
        <v>153</v>
      </c>
      <c r="B3" s="371"/>
    </row>
    <row r="4" spans="1:11" x14ac:dyDescent="0.55000000000000004">
      <c r="A4" s="24"/>
      <c r="B4" s="95"/>
    </row>
    <row r="5" spans="1:11" x14ac:dyDescent="0.55000000000000004">
      <c r="A5" s="24"/>
      <c r="B5" s="504" t="s">
        <v>211</v>
      </c>
      <c r="C5" s="504"/>
      <c r="D5" s="504"/>
      <c r="E5" s="504"/>
      <c r="F5" s="504"/>
      <c r="G5" s="504"/>
    </row>
    <row r="6" spans="1:11" x14ac:dyDescent="0.55000000000000004">
      <c r="A6" s="24"/>
      <c r="B6" s="476" t="s">
        <v>95</v>
      </c>
      <c r="C6" s="476"/>
      <c r="D6" s="476"/>
      <c r="E6" s="476"/>
      <c r="F6" s="476"/>
      <c r="G6" s="476"/>
    </row>
    <row r="7" spans="1:11" x14ac:dyDescent="0.55000000000000004">
      <c r="A7" s="13"/>
      <c r="B7" s="476" t="s">
        <v>410</v>
      </c>
      <c r="C7" s="476"/>
      <c r="D7" s="476"/>
      <c r="E7" s="476"/>
      <c r="F7" s="476"/>
      <c r="G7" s="476"/>
    </row>
    <row r="8" spans="1:11" x14ac:dyDescent="0.55000000000000004">
      <c r="A8" s="24"/>
      <c r="B8" s="19"/>
      <c r="C8" s="18"/>
    </row>
    <row r="9" spans="1:11" x14ac:dyDescent="0.55000000000000004">
      <c r="B9" s="29" t="s">
        <v>36</v>
      </c>
    </row>
    <row r="10" spans="1:11" ht="46.15" customHeight="1" x14ac:dyDescent="0.55000000000000004">
      <c r="B10" s="369" t="s">
        <v>426</v>
      </c>
      <c r="C10" s="369"/>
      <c r="D10" s="369"/>
      <c r="E10" s="369"/>
      <c r="F10" s="369"/>
      <c r="G10" s="369"/>
      <c r="H10" s="369"/>
      <c r="I10" s="369"/>
      <c r="J10" s="369"/>
      <c r="K10" s="369"/>
    </row>
    <row r="11" spans="1:11" x14ac:dyDescent="0.55000000000000004">
      <c r="B11" s="245"/>
      <c r="C11" s="246"/>
      <c r="D11" s="489">
        <v>2020</v>
      </c>
      <c r="E11" s="489"/>
      <c r="F11" s="489"/>
      <c r="G11" s="489"/>
      <c r="H11" s="490">
        <v>2019</v>
      </c>
      <c r="I11" s="490"/>
      <c r="J11" s="490"/>
      <c r="K11" s="490"/>
    </row>
    <row r="12" spans="1:11" ht="28.9" customHeight="1" x14ac:dyDescent="0.55000000000000004">
      <c r="B12" s="496"/>
      <c r="C12" s="497"/>
      <c r="D12" s="491" t="s">
        <v>5</v>
      </c>
      <c r="E12" s="492"/>
      <c r="F12" s="493"/>
      <c r="G12" s="494" t="s">
        <v>9</v>
      </c>
      <c r="H12" s="486" t="s">
        <v>5</v>
      </c>
      <c r="I12" s="487"/>
      <c r="J12" s="488"/>
      <c r="K12" s="484" t="s">
        <v>9</v>
      </c>
    </row>
    <row r="13" spans="1:11" ht="28.8" x14ac:dyDescent="0.55000000000000004">
      <c r="B13" s="505" t="s">
        <v>3</v>
      </c>
      <c r="C13" s="506"/>
      <c r="D13" s="2" t="s">
        <v>6</v>
      </c>
      <c r="E13" s="2" t="s">
        <v>7</v>
      </c>
      <c r="F13" s="2" t="s">
        <v>8</v>
      </c>
      <c r="G13" s="495"/>
      <c r="H13" s="253" t="s">
        <v>6</v>
      </c>
      <c r="I13" s="253" t="s">
        <v>7</v>
      </c>
      <c r="J13" s="253" t="s">
        <v>8</v>
      </c>
      <c r="K13" s="485"/>
    </row>
    <row r="14" spans="1:11" ht="30" customHeight="1" x14ac:dyDescent="0.6">
      <c r="B14" s="498" t="s">
        <v>255</v>
      </c>
      <c r="C14" s="499"/>
      <c r="D14" s="249">
        <v>80</v>
      </c>
      <c r="E14" s="249">
        <v>662</v>
      </c>
      <c r="F14" s="249">
        <v>3</v>
      </c>
      <c r="G14" s="247">
        <v>0.999</v>
      </c>
      <c r="H14" s="254">
        <v>58</v>
      </c>
      <c r="I14" s="254">
        <v>443</v>
      </c>
      <c r="J14" s="254">
        <v>334</v>
      </c>
      <c r="K14" s="255">
        <v>0.999</v>
      </c>
    </row>
    <row r="15" spans="1:11" x14ac:dyDescent="0.55000000000000004">
      <c r="B15" s="400" t="s">
        <v>1</v>
      </c>
      <c r="C15" s="401"/>
      <c r="D15" s="250">
        <v>0</v>
      </c>
      <c r="E15" s="250">
        <v>0</v>
      </c>
      <c r="F15" s="361" t="s">
        <v>70</v>
      </c>
      <c r="G15" s="247">
        <v>0.999</v>
      </c>
      <c r="H15" s="256">
        <v>9</v>
      </c>
      <c r="I15" s="256">
        <v>93</v>
      </c>
      <c r="J15" s="256" t="s">
        <v>70</v>
      </c>
      <c r="K15" s="255">
        <v>0.999</v>
      </c>
    </row>
    <row r="16" spans="1:11" x14ac:dyDescent="0.55000000000000004">
      <c r="B16" s="439" t="s">
        <v>10</v>
      </c>
      <c r="C16" s="440"/>
      <c r="D16" s="248">
        <f>SUM(D14:D15)</f>
        <v>80</v>
      </c>
      <c r="E16" s="248">
        <f>SUM(E14:E15)</f>
        <v>662</v>
      </c>
      <c r="F16" s="248">
        <f>SUM(F14:F15)</f>
        <v>3</v>
      </c>
      <c r="G16" s="252">
        <v>0.999</v>
      </c>
      <c r="H16" s="257">
        <f>SUM(H14:H15)</f>
        <v>67</v>
      </c>
      <c r="I16" s="257">
        <f>SUM(I14:I15)</f>
        <v>536</v>
      </c>
      <c r="J16" s="257">
        <f>SUM(J14:J15)</f>
        <v>334</v>
      </c>
      <c r="K16" s="261">
        <v>0.999</v>
      </c>
    </row>
    <row r="17" spans="2:12" x14ac:dyDescent="0.55000000000000004">
      <c r="B17" s="72"/>
      <c r="C17" s="72"/>
      <c r="D17" s="359"/>
      <c r="E17" s="359"/>
      <c r="F17" s="359"/>
      <c r="G17" s="360"/>
      <c r="H17" s="359"/>
      <c r="I17" s="359"/>
      <c r="J17" s="359"/>
      <c r="K17" s="360"/>
    </row>
    <row r="18" spans="2:12" x14ac:dyDescent="0.55000000000000004">
      <c r="B18" s="192" t="s">
        <v>223</v>
      </c>
      <c r="C18" s="72"/>
      <c r="D18" s="359"/>
      <c r="E18" s="359"/>
      <c r="F18" s="359"/>
      <c r="G18" s="360"/>
      <c r="H18" s="359"/>
      <c r="I18" s="359"/>
      <c r="J18" s="359"/>
      <c r="K18" s="360"/>
    </row>
    <row r="19" spans="2:12" x14ac:dyDescent="0.55000000000000004">
      <c r="B19" s="509" t="s">
        <v>547</v>
      </c>
      <c r="C19" s="509"/>
      <c r="D19" s="509"/>
      <c r="E19" s="509"/>
      <c r="F19" s="509"/>
      <c r="G19" s="509"/>
      <c r="H19" s="509"/>
      <c r="I19" s="509"/>
      <c r="J19" s="509"/>
      <c r="K19" s="509"/>
    </row>
    <row r="20" spans="2:12" x14ac:dyDescent="0.55000000000000004">
      <c r="B20" s="509" t="s">
        <v>548</v>
      </c>
      <c r="C20" s="509"/>
      <c r="D20" s="509"/>
      <c r="E20" s="509"/>
      <c r="F20" s="509"/>
      <c r="G20" s="509"/>
      <c r="H20" s="509"/>
      <c r="I20" s="509"/>
      <c r="J20" s="509"/>
      <c r="K20" s="509"/>
    </row>
    <row r="22" spans="2:12" x14ac:dyDescent="0.55000000000000004">
      <c r="B22" s="29" t="s">
        <v>18</v>
      </c>
    </row>
    <row r="23" spans="2:12" ht="41.7" customHeight="1" x14ac:dyDescent="0.55000000000000004">
      <c r="B23" s="369" t="s">
        <v>427</v>
      </c>
      <c r="C23" s="369"/>
      <c r="D23" s="369"/>
      <c r="E23" s="369"/>
      <c r="F23" s="369"/>
      <c r="G23" s="369"/>
      <c r="H23" s="369"/>
      <c r="I23" s="369"/>
      <c r="J23" s="369"/>
      <c r="K23" s="369"/>
      <c r="L23" s="369"/>
    </row>
    <row r="24" spans="2:12" x14ac:dyDescent="0.55000000000000004">
      <c r="B24" s="500" t="s">
        <v>3</v>
      </c>
      <c r="C24" s="388">
        <v>2020</v>
      </c>
      <c r="D24" s="389"/>
      <c r="E24" s="389"/>
      <c r="F24" s="389"/>
      <c r="G24" s="390"/>
      <c r="H24" s="486">
        <v>2019</v>
      </c>
      <c r="I24" s="487"/>
      <c r="J24" s="487"/>
      <c r="K24" s="487"/>
      <c r="L24" s="488"/>
    </row>
    <row r="25" spans="2:12" ht="34.15" customHeight="1" x14ac:dyDescent="0.55000000000000004">
      <c r="B25" s="501"/>
      <c r="C25" s="494" t="s">
        <v>4</v>
      </c>
      <c r="D25" s="491" t="s">
        <v>5</v>
      </c>
      <c r="E25" s="492"/>
      <c r="F25" s="493"/>
      <c r="G25" s="494" t="s">
        <v>9</v>
      </c>
      <c r="H25" s="484" t="s">
        <v>4</v>
      </c>
      <c r="I25" s="486" t="s">
        <v>5</v>
      </c>
      <c r="J25" s="487"/>
      <c r="K25" s="488"/>
      <c r="L25" s="484" t="s">
        <v>9</v>
      </c>
    </row>
    <row r="26" spans="2:12" ht="49.15" customHeight="1" x14ac:dyDescent="0.55000000000000004">
      <c r="B26" s="502"/>
      <c r="C26" s="495"/>
      <c r="D26" s="20" t="s">
        <v>6</v>
      </c>
      <c r="E26" s="20" t="s">
        <v>7</v>
      </c>
      <c r="F26" s="20"/>
      <c r="G26" s="495"/>
      <c r="H26" s="485"/>
      <c r="I26" s="253" t="s">
        <v>6</v>
      </c>
      <c r="J26" s="253" t="s">
        <v>7</v>
      </c>
      <c r="K26" s="253"/>
      <c r="L26" s="485"/>
    </row>
    <row r="27" spans="2:12" ht="15.6" x14ac:dyDescent="0.55000000000000004">
      <c r="B27" s="67" t="s">
        <v>0</v>
      </c>
      <c r="C27" s="249">
        <v>9</v>
      </c>
      <c r="D27" s="249">
        <v>17</v>
      </c>
      <c r="E27" s="249">
        <v>3</v>
      </c>
      <c r="F27" s="250"/>
      <c r="G27" s="247">
        <v>1</v>
      </c>
      <c r="H27" s="258">
        <v>15</v>
      </c>
      <c r="I27" s="258">
        <v>12</v>
      </c>
      <c r="J27" s="258">
        <v>3</v>
      </c>
      <c r="K27" s="259"/>
      <c r="L27" s="255">
        <v>1</v>
      </c>
    </row>
    <row r="28" spans="2:12" ht="15.6" x14ac:dyDescent="0.55000000000000004">
      <c r="B28" s="34" t="s">
        <v>10</v>
      </c>
      <c r="C28" s="251">
        <f>C27</f>
        <v>9</v>
      </c>
      <c r="D28" s="251">
        <f t="shared" ref="D28:E28" si="0">D27</f>
        <v>17</v>
      </c>
      <c r="E28" s="251">
        <f t="shared" si="0"/>
        <v>3</v>
      </c>
      <c r="F28" s="248"/>
      <c r="G28" s="252">
        <v>1</v>
      </c>
      <c r="H28" s="260">
        <f>H27</f>
        <v>15</v>
      </c>
      <c r="I28" s="260">
        <f t="shared" ref="I28:J28" si="1">I27</f>
        <v>12</v>
      </c>
      <c r="J28" s="260">
        <f t="shared" si="1"/>
        <v>3</v>
      </c>
      <c r="K28" s="257"/>
      <c r="L28" s="261">
        <v>1</v>
      </c>
    </row>
    <row r="30" spans="2:12" x14ac:dyDescent="0.55000000000000004">
      <c r="B30" s="29" t="s">
        <v>52</v>
      </c>
    </row>
    <row r="31" spans="2:12" ht="33.9" customHeight="1" x14ac:dyDescent="0.55000000000000004">
      <c r="B31" s="369" t="s">
        <v>428</v>
      </c>
      <c r="C31" s="369"/>
      <c r="D31" s="369"/>
      <c r="E31" s="369"/>
      <c r="F31" s="369"/>
      <c r="G31" s="369"/>
      <c r="H31" s="369"/>
      <c r="I31" s="369"/>
      <c r="J31" s="369"/>
      <c r="K31" s="369"/>
      <c r="L31" s="369"/>
    </row>
    <row r="32" spans="2:12" x14ac:dyDescent="0.55000000000000004">
      <c r="B32" s="500" t="s">
        <v>3</v>
      </c>
      <c r="C32" s="388">
        <v>2020</v>
      </c>
      <c r="D32" s="389"/>
      <c r="E32" s="389"/>
      <c r="F32" s="389"/>
      <c r="G32" s="390"/>
      <c r="H32" s="486">
        <v>2019</v>
      </c>
      <c r="I32" s="487"/>
      <c r="J32" s="487"/>
      <c r="K32" s="487"/>
      <c r="L32" s="488"/>
    </row>
    <row r="33" spans="2:12" ht="34.9" customHeight="1" x14ac:dyDescent="0.55000000000000004">
      <c r="B33" s="501"/>
      <c r="C33" s="494" t="s">
        <v>4</v>
      </c>
      <c r="D33" s="491" t="s">
        <v>5</v>
      </c>
      <c r="E33" s="492"/>
      <c r="F33" s="493"/>
      <c r="G33" s="494" t="s">
        <v>9</v>
      </c>
      <c r="H33" s="484" t="s">
        <v>4</v>
      </c>
      <c r="I33" s="486" t="s">
        <v>5</v>
      </c>
      <c r="J33" s="487"/>
      <c r="K33" s="488"/>
      <c r="L33" s="484" t="s">
        <v>9</v>
      </c>
    </row>
    <row r="34" spans="2:12" ht="37.15" customHeight="1" x14ac:dyDescent="0.55000000000000004">
      <c r="B34" s="502"/>
      <c r="C34" s="495"/>
      <c r="D34" s="20" t="s">
        <v>6</v>
      </c>
      <c r="E34" s="20" t="s">
        <v>7</v>
      </c>
      <c r="F34" s="20"/>
      <c r="G34" s="495"/>
      <c r="H34" s="485"/>
      <c r="I34" s="253" t="s">
        <v>6</v>
      </c>
      <c r="J34" s="253" t="s">
        <v>7</v>
      </c>
      <c r="K34" s="253"/>
      <c r="L34" s="485"/>
    </row>
    <row r="35" spans="2:12" x14ac:dyDescent="0.55000000000000004">
      <c r="B35" s="67" t="s">
        <v>0</v>
      </c>
      <c r="C35" s="250">
        <v>4</v>
      </c>
      <c r="D35" s="250">
        <v>14</v>
      </c>
      <c r="E35" s="250">
        <v>3</v>
      </c>
      <c r="F35" s="248"/>
      <c r="G35" s="247">
        <v>1</v>
      </c>
      <c r="H35" s="259">
        <v>26</v>
      </c>
      <c r="I35" s="259">
        <v>14</v>
      </c>
      <c r="J35" s="259">
        <v>12</v>
      </c>
      <c r="K35" s="257"/>
      <c r="L35" s="255">
        <v>1</v>
      </c>
    </row>
    <row r="36" spans="2:12" x14ac:dyDescent="0.55000000000000004">
      <c r="B36" s="34" t="s">
        <v>10</v>
      </c>
      <c r="C36" s="248">
        <f>C35</f>
        <v>4</v>
      </c>
      <c r="D36" s="248">
        <f t="shared" ref="D36:E36" si="2">D35</f>
        <v>14</v>
      </c>
      <c r="E36" s="248">
        <f t="shared" si="2"/>
        <v>3</v>
      </c>
      <c r="F36" s="248"/>
      <c r="G36" s="252">
        <v>1</v>
      </c>
      <c r="H36" s="257">
        <f>H35</f>
        <v>26</v>
      </c>
      <c r="I36" s="257">
        <f t="shared" ref="I36:J36" si="3">I35</f>
        <v>14</v>
      </c>
      <c r="J36" s="257">
        <f t="shared" si="3"/>
        <v>12</v>
      </c>
      <c r="K36" s="257"/>
      <c r="L36" s="261">
        <v>1</v>
      </c>
    </row>
    <row r="38" spans="2:12" x14ac:dyDescent="0.55000000000000004">
      <c r="B38" s="29" t="s">
        <v>55</v>
      </c>
    </row>
    <row r="39" spans="2:12" ht="38.1" customHeight="1" x14ac:dyDescent="0.55000000000000004">
      <c r="B39" s="369" t="s">
        <v>429</v>
      </c>
      <c r="C39" s="369"/>
      <c r="D39" s="369"/>
      <c r="E39" s="369"/>
      <c r="F39" s="369"/>
      <c r="G39" s="369"/>
      <c r="H39" s="369"/>
      <c r="I39" s="369"/>
      <c r="J39" s="369"/>
      <c r="K39" s="369"/>
      <c r="L39" s="369"/>
    </row>
    <row r="40" spans="2:12" x14ac:dyDescent="0.55000000000000004">
      <c r="B40" s="500" t="s">
        <v>3</v>
      </c>
      <c r="C40" s="489">
        <v>2020</v>
      </c>
      <c r="D40" s="489"/>
      <c r="E40" s="489"/>
      <c r="F40" s="489"/>
      <c r="G40" s="489"/>
      <c r="H40" s="487">
        <v>2019</v>
      </c>
      <c r="I40" s="487"/>
      <c r="J40" s="487"/>
      <c r="K40" s="487"/>
      <c r="L40" s="488"/>
    </row>
    <row r="41" spans="2:12" ht="47.1" customHeight="1" x14ac:dyDescent="0.55000000000000004">
      <c r="B41" s="501"/>
      <c r="C41" s="494" t="s">
        <v>4</v>
      </c>
      <c r="D41" s="491" t="s">
        <v>5</v>
      </c>
      <c r="E41" s="492"/>
      <c r="F41" s="493"/>
      <c r="G41" s="494" t="s">
        <v>9</v>
      </c>
      <c r="H41" s="484" t="s">
        <v>4</v>
      </c>
      <c r="I41" s="486" t="s">
        <v>5</v>
      </c>
      <c r="J41" s="487"/>
      <c r="K41" s="488"/>
      <c r="L41" s="484" t="s">
        <v>9</v>
      </c>
    </row>
    <row r="42" spans="2:12" ht="35.700000000000003" customHeight="1" x14ac:dyDescent="0.55000000000000004">
      <c r="B42" s="502"/>
      <c r="C42" s="495"/>
      <c r="D42" s="20" t="s">
        <v>6</v>
      </c>
      <c r="E42" s="20"/>
      <c r="F42" s="20"/>
      <c r="G42" s="495"/>
      <c r="H42" s="485"/>
      <c r="I42" s="253" t="s">
        <v>6</v>
      </c>
      <c r="J42" s="253"/>
      <c r="K42" s="253"/>
      <c r="L42" s="485"/>
    </row>
    <row r="43" spans="2:12" x14ac:dyDescent="0.55000000000000004">
      <c r="B43" s="67" t="s">
        <v>0</v>
      </c>
      <c r="C43" s="250">
        <v>14</v>
      </c>
      <c r="D43" s="250">
        <v>62</v>
      </c>
      <c r="E43" s="250"/>
      <c r="F43" s="250"/>
      <c r="G43" s="247">
        <v>1</v>
      </c>
      <c r="H43" s="259">
        <v>26</v>
      </c>
      <c r="I43" s="259">
        <v>10</v>
      </c>
      <c r="J43" s="259"/>
      <c r="K43" s="259"/>
      <c r="L43" s="255">
        <v>1</v>
      </c>
    </row>
    <row r="44" spans="2:12" x14ac:dyDescent="0.55000000000000004">
      <c r="B44" s="34" t="s">
        <v>10</v>
      </c>
      <c r="C44" s="248">
        <f>C43</f>
        <v>14</v>
      </c>
      <c r="D44" s="248">
        <f t="shared" ref="D44" si="4">D43</f>
        <v>62</v>
      </c>
      <c r="E44" s="248"/>
      <c r="F44" s="250"/>
      <c r="G44" s="252">
        <v>1</v>
      </c>
      <c r="H44" s="257">
        <f>H43</f>
        <v>26</v>
      </c>
      <c r="I44" s="257">
        <f t="shared" ref="I44" si="5">I43</f>
        <v>10</v>
      </c>
      <c r="J44" s="257"/>
      <c r="K44" s="259"/>
      <c r="L44" s="261">
        <v>1</v>
      </c>
    </row>
    <row r="46" spans="2:12" x14ac:dyDescent="0.55000000000000004">
      <c r="B46" s="29" t="s">
        <v>56</v>
      </c>
      <c r="C46" s="19"/>
      <c r="D46" s="19"/>
      <c r="E46" s="19"/>
      <c r="F46" s="19"/>
      <c r="G46" s="19"/>
    </row>
    <row r="47" spans="2:12" ht="27.6" customHeight="1" x14ac:dyDescent="0.55000000000000004">
      <c r="B47" s="466" t="s">
        <v>385</v>
      </c>
      <c r="C47" s="503"/>
      <c r="D47" s="503"/>
      <c r="E47" s="503"/>
      <c r="F47" s="503"/>
      <c r="G47" s="88"/>
      <c r="H47" s="19"/>
      <c r="I47" s="19"/>
      <c r="J47" s="19"/>
      <c r="K47" s="19"/>
    </row>
    <row r="48" spans="2:12" x14ac:dyDescent="0.55000000000000004">
      <c r="B48" s="464"/>
      <c r="C48" s="464"/>
      <c r="D48" s="202">
        <v>2020</v>
      </c>
      <c r="E48" s="262">
        <v>2019</v>
      </c>
      <c r="F48" s="206">
        <v>2018</v>
      </c>
      <c r="G48" s="173"/>
      <c r="H48" s="173"/>
      <c r="I48" s="88"/>
      <c r="J48" s="88"/>
      <c r="K48" s="88"/>
      <c r="L48" s="88"/>
    </row>
    <row r="49" spans="2:12" ht="25.8" customHeight="1" x14ac:dyDescent="0.55000000000000004">
      <c r="B49" s="507" t="s">
        <v>430</v>
      </c>
      <c r="C49" s="508"/>
      <c r="D49" s="231">
        <v>2736</v>
      </c>
      <c r="E49" s="263">
        <v>2547</v>
      </c>
      <c r="F49" s="177">
        <v>4935</v>
      </c>
      <c r="G49" s="175"/>
      <c r="H49" s="89"/>
      <c r="I49" s="433"/>
      <c r="J49" s="433"/>
      <c r="K49" s="433"/>
      <c r="L49" s="433"/>
    </row>
    <row r="50" spans="2:12" ht="29.4" customHeight="1" x14ac:dyDescent="0.55000000000000004">
      <c r="B50" s="507" t="s">
        <v>431</v>
      </c>
      <c r="C50" s="508"/>
      <c r="D50" s="231">
        <v>1901</v>
      </c>
      <c r="E50" s="263">
        <v>1438</v>
      </c>
      <c r="F50" s="177"/>
      <c r="G50" s="175"/>
      <c r="H50" s="89"/>
      <c r="I50" s="173"/>
      <c r="J50" s="173"/>
      <c r="K50" s="173"/>
      <c r="L50" s="173"/>
    </row>
    <row r="51" spans="2:12" ht="29.4" customHeight="1" x14ac:dyDescent="0.55000000000000004">
      <c r="B51" s="507" t="s">
        <v>432</v>
      </c>
      <c r="C51" s="508"/>
      <c r="D51" s="231">
        <v>835</v>
      </c>
      <c r="E51" s="263">
        <v>1108</v>
      </c>
      <c r="F51" s="177"/>
      <c r="G51" s="175"/>
      <c r="H51" s="89"/>
      <c r="I51" s="173"/>
      <c r="J51" s="173"/>
      <c r="K51" s="173"/>
      <c r="L51" s="173"/>
    </row>
    <row r="52" spans="2:12" ht="27.6" customHeight="1" x14ac:dyDescent="0.55000000000000004">
      <c r="B52" s="507" t="s">
        <v>433</v>
      </c>
      <c r="C52" s="508"/>
      <c r="D52" s="230">
        <v>1.5599999999999999E-2</v>
      </c>
      <c r="E52" s="264">
        <v>2.0899999999999998E-2</v>
      </c>
      <c r="F52" s="178">
        <v>2.1999999999999999E-2</v>
      </c>
      <c r="G52" s="174"/>
      <c r="H52" s="90"/>
      <c r="I52" s="512"/>
      <c r="J52" s="512"/>
      <c r="K52" s="512"/>
      <c r="L52" s="512"/>
    </row>
    <row r="53" spans="2:12" ht="28.2" customHeight="1" x14ac:dyDescent="0.55000000000000004">
      <c r="B53" s="507" t="s">
        <v>434</v>
      </c>
      <c r="C53" s="508"/>
      <c r="D53" s="231">
        <v>219331</v>
      </c>
      <c r="E53" s="265">
        <v>283724</v>
      </c>
      <c r="F53" s="203"/>
      <c r="G53" s="9"/>
      <c r="I53" s="429"/>
      <c r="J53" s="429"/>
      <c r="K53" s="429"/>
      <c r="L53" s="429"/>
    </row>
    <row r="55" spans="2:12" x14ac:dyDescent="0.55000000000000004">
      <c r="B55" s="188" t="s">
        <v>19</v>
      </c>
    </row>
    <row r="56" spans="2:12" x14ac:dyDescent="0.55000000000000004">
      <c r="B56" s="476" t="s">
        <v>24</v>
      </c>
      <c r="C56" s="476"/>
      <c r="D56" s="476"/>
      <c r="E56" s="476"/>
      <c r="F56" s="476"/>
      <c r="G56" s="476"/>
    </row>
    <row r="57" spans="2:12" x14ac:dyDescent="0.55000000000000004">
      <c r="B57" s="476" t="s">
        <v>29</v>
      </c>
      <c r="C57" s="476"/>
      <c r="D57" s="476"/>
      <c r="E57" s="476"/>
      <c r="F57" s="476"/>
      <c r="G57" s="476"/>
      <c r="H57" s="138"/>
      <c r="I57" s="138"/>
      <c r="J57" s="138"/>
    </row>
    <row r="58" spans="2:12" x14ac:dyDescent="0.55000000000000004">
      <c r="B58" s="476" t="s">
        <v>423</v>
      </c>
      <c r="C58" s="476"/>
      <c r="D58" s="476"/>
      <c r="E58" s="476"/>
      <c r="F58" s="476"/>
      <c r="G58" s="476"/>
      <c r="H58" s="235"/>
      <c r="I58" s="235"/>
      <c r="J58" s="235"/>
    </row>
    <row r="59" spans="2:12" x14ac:dyDescent="0.55000000000000004">
      <c r="B59" s="238" t="s">
        <v>422</v>
      </c>
      <c r="C59" s="238"/>
      <c r="D59" s="238"/>
      <c r="E59" s="238"/>
      <c r="F59" s="238"/>
      <c r="G59" s="238"/>
      <c r="H59" s="237"/>
      <c r="I59" s="237"/>
      <c r="J59" s="237"/>
    </row>
    <row r="60" spans="2:12" x14ac:dyDescent="0.55000000000000004">
      <c r="H60" s="138"/>
      <c r="I60" s="138"/>
      <c r="J60" s="138"/>
    </row>
    <row r="61" spans="2:12" x14ac:dyDescent="0.55000000000000004">
      <c r="B61" s="29" t="s">
        <v>60</v>
      </c>
      <c r="C61" s="19"/>
      <c r="D61" s="19"/>
      <c r="E61" s="19"/>
      <c r="F61" s="19"/>
      <c r="G61" s="19"/>
    </row>
    <row r="62" spans="2:12" ht="50.7" customHeight="1" x14ac:dyDescent="0.55000000000000004">
      <c r="B62" s="466" t="s">
        <v>419</v>
      </c>
      <c r="C62" s="466"/>
      <c r="D62" s="466"/>
      <c r="E62" s="466"/>
      <c r="F62" s="110"/>
      <c r="G62" s="110"/>
      <c r="H62" s="110"/>
      <c r="I62" s="110"/>
      <c r="J62" s="110"/>
    </row>
    <row r="63" spans="2:12" x14ac:dyDescent="0.55000000000000004">
      <c r="B63" s="510"/>
      <c r="C63" s="510"/>
      <c r="D63" s="234">
        <v>2020</v>
      </c>
      <c r="E63" s="266">
        <v>2019</v>
      </c>
      <c r="F63" s="232"/>
      <c r="G63" s="232"/>
      <c r="H63" s="232"/>
      <c r="I63" s="232"/>
      <c r="J63" s="232"/>
    </row>
    <row r="64" spans="2:12" ht="27.9" customHeight="1" x14ac:dyDescent="0.55000000000000004">
      <c r="B64" s="507" t="s">
        <v>418</v>
      </c>
      <c r="C64" s="507"/>
      <c r="D64" s="169">
        <v>194</v>
      </c>
      <c r="E64" s="267">
        <v>166</v>
      </c>
      <c r="F64" s="110"/>
      <c r="G64" s="110"/>
      <c r="H64" s="367"/>
      <c r="I64" s="367"/>
      <c r="J64" s="367"/>
    </row>
    <row r="65" spans="2:16" ht="29.4" customHeight="1" x14ac:dyDescent="0.55000000000000004">
      <c r="B65" s="507" t="s">
        <v>301</v>
      </c>
      <c r="C65" s="507"/>
      <c r="D65" s="236">
        <v>150</v>
      </c>
      <c r="E65" s="268">
        <v>153</v>
      </c>
      <c r="F65" s="241"/>
      <c r="G65" s="241"/>
      <c r="H65" s="511"/>
      <c r="I65" s="511"/>
      <c r="J65" s="511"/>
    </row>
    <row r="66" spans="2:16" ht="32.4" customHeight="1" x14ac:dyDescent="0.55000000000000004">
      <c r="B66" s="507" t="s">
        <v>302</v>
      </c>
      <c r="C66" s="507"/>
      <c r="D66" s="242">
        <v>0.77</v>
      </c>
      <c r="E66" s="269">
        <v>0.92</v>
      </c>
      <c r="F66" s="9"/>
      <c r="G66" s="9"/>
      <c r="H66" s="9"/>
      <c r="I66" s="9"/>
      <c r="J66" s="9"/>
    </row>
    <row r="67" spans="2:16" x14ac:dyDescent="0.55000000000000004">
      <c r="F67" s="9"/>
      <c r="G67" s="9"/>
      <c r="H67" s="9"/>
      <c r="I67" s="9"/>
      <c r="J67" s="9"/>
    </row>
    <row r="68" spans="2:16" x14ac:dyDescent="0.55000000000000004">
      <c r="B68" s="24" t="s">
        <v>19</v>
      </c>
      <c r="F68" s="9"/>
      <c r="G68" s="9"/>
      <c r="H68" s="9"/>
      <c r="I68" s="9"/>
      <c r="J68" s="9"/>
    </row>
    <row r="69" spans="2:16" x14ac:dyDescent="0.55000000000000004">
      <c r="B69" s="476" t="s">
        <v>421</v>
      </c>
      <c r="C69" s="476"/>
      <c r="D69" s="476"/>
      <c r="E69" s="476"/>
      <c r="F69" s="476"/>
      <c r="G69" s="476"/>
      <c r="H69" s="476"/>
      <c r="I69" s="476"/>
      <c r="J69" s="476"/>
      <c r="K69" s="476"/>
      <c r="L69" s="476"/>
      <c r="M69" s="476"/>
      <c r="N69" s="476"/>
    </row>
    <row r="70" spans="2:16" x14ac:dyDescent="0.55000000000000004">
      <c r="B70" s="476" t="s">
        <v>420</v>
      </c>
      <c r="C70" s="476"/>
      <c r="D70" s="476"/>
      <c r="E70" s="476"/>
      <c r="F70" s="476"/>
      <c r="G70" s="476"/>
      <c r="H70" s="476"/>
      <c r="I70" s="476"/>
      <c r="J70" s="476"/>
      <c r="K70" s="476"/>
      <c r="L70" s="476"/>
      <c r="M70" s="476"/>
      <c r="N70" s="476"/>
      <c r="O70" s="476"/>
      <c r="P70" s="476"/>
    </row>
    <row r="71" spans="2:16" x14ac:dyDescent="0.55000000000000004">
      <c r="B71" s="476" t="s">
        <v>549</v>
      </c>
      <c r="C71" s="476"/>
      <c r="D71" s="476"/>
      <c r="E71" s="476"/>
      <c r="F71" s="476"/>
      <c r="G71" s="476"/>
      <c r="H71" s="476"/>
      <c r="I71" s="476"/>
      <c r="J71" s="476"/>
    </row>
    <row r="72" spans="2:16" x14ac:dyDescent="0.55000000000000004">
      <c r="B72" s="476" t="s">
        <v>550</v>
      </c>
      <c r="C72" s="476"/>
      <c r="D72" s="476"/>
      <c r="E72" s="476"/>
      <c r="F72" s="476"/>
      <c r="G72" s="476"/>
      <c r="H72" s="476"/>
      <c r="I72" s="476"/>
      <c r="J72" s="476"/>
    </row>
  </sheetData>
  <sheetProtection algorithmName="SHA-512" hashValue="6IFVBuJ7kompQhroaEJy+U7POLe9gxcviBSfsrTvylKVmUSjfwyRKLtcDeGD6gLgZq3pYmzv+qK/DdROQja41w==" saltValue="g+DtNaek3iqmlcYZx7IW2w==" spinCount="100000" sheet="1" formatCells="0" formatColumns="0" formatRows="0" insertColumns="0" insertRows="0" insertHyperlinks="0" deleteColumns="0" deleteRows="0" sort="0" autoFilter="0" pivotTables="0"/>
  <mergeCells count="75">
    <mergeCell ref="B19:K19"/>
    <mergeCell ref="B20:K20"/>
    <mergeCell ref="B66:C66"/>
    <mergeCell ref="B63:C63"/>
    <mergeCell ref="B62:E62"/>
    <mergeCell ref="B64:C64"/>
    <mergeCell ref="H64:J64"/>
    <mergeCell ref="B65:C65"/>
    <mergeCell ref="H65:J65"/>
    <mergeCell ref="B58:G58"/>
    <mergeCell ref="I53:J53"/>
    <mergeCell ref="K53:L53"/>
    <mergeCell ref="B49:C49"/>
    <mergeCell ref="I52:J52"/>
    <mergeCell ref="K52:L52"/>
    <mergeCell ref="B50:C50"/>
    <mergeCell ref="B51:C51"/>
    <mergeCell ref="I49:J49"/>
    <mergeCell ref="B56:G56"/>
    <mergeCell ref="B53:C53"/>
    <mergeCell ref="B52:C52"/>
    <mergeCell ref="B2:B3"/>
    <mergeCell ref="D12:F12"/>
    <mergeCell ref="G12:G13"/>
    <mergeCell ref="K49:L49"/>
    <mergeCell ref="B47:F47"/>
    <mergeCell ref="B5:G5"/>
    <mergeCell ref="B6:G6"/>
    <mergeCell ref="B7:G7"/>
    <mergeCell ref="B13:C13"/>
    <mergeCell ref="D41:F41"/>
    <mergeCell ref="G41:G42"/>
    <mergeCell ref="C33:C34"/>
    <mergeCell ref="D33:F33"/>
    <mergeCell ref="G33:G34"/>
    <mergeCell ref="B10:K10"/>
    <mergeCell ref="C25:C26"/>
    <mergeCell ref="D25:F25"/>
    <mergeCell ref="G25:G26"/>
    <mergeCell ref="C41:C42"/>
    <mergeCell ref="B48:C48"/>
    <mergeCell ref="B12:C12"/>
    <mergeCell ref="B14:C14"/>
    <mergeCell ref="B15:C15"/>
    <mergeCell ref="B16:C16"/>
    <mergeCell ref="B39:L39"/>
    <mergeCell ref="B40:B42"/>
    <mergeCell ref="B32:B34"/>
    <mergeCell ref="B24:B26"/>
    <mergeCell ref="C40:G40"/>
    <mergeCell ref="H40:L40"/>
    <mergeCell ref="H41:H42"/>
    <mergeCell ref="I41:K41"/>
    <mergeCell ref="B72:J72"/>
    <mergeCell ref="B71:J71"/>
    <mergeCell ref="D11:G11"/>
    <mergeCell ref="H11:K11"/>
    <mergeCell ref="H12:J12"/>
    <mergeCell ref="K12:K13"/>
    <mergeCell ref="B69:N69"/>
    <mergeCell ref="B70:P70"/>
    <mergeCell ref="C24:G24"/>
    <mergeCell ref="H24:L24"/>
    <mergeCell ref="H25:H26"/>
    <mergeCell ref="I25:K25"/>
    <mergeCell ref="L25:L26"/>
    <mergeCell ref="B23:L23"/>
    <mergeCell ref="C32:G32"/>
    <mergeCell ref="B57:G57"/>
    <mergeCell ref="B31:L31"/>
    <mergeCell ref="L41:L42"/>
    <mergeCell ref="H32:L32"/>
    <mergeCell ref="H33:H34"/>
    <mergeCell ref="I33:K33"/>
    <mergeCell ref="L33:L3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F5D6A-B417-42BA-9255-454F8C4B72F9}">
  <dimension ref="A1:N145"/>
  <sheetViews>
    <sheetView showGridLines="0" zoomScale="60" zoomScaleNormal="60" workbookViewId="0">
      <selection activeCell="K140" sqref="K140"/>
    </sheetView>
  </sheetViews>
  <sheetFormatPr baseColWidth="10" defaultRowHeight="14.4" x14ac:dyDescent="0.55000000000000004"/>
  <cols>
    <col min="1" max="1" width="28.83984375" bestFit="1" customWidth="1"/>
    <col min="2" max="2" width="21.578125" bestFit="1" customWidth="1"/>
    <col min="3" max="3" width="13.26171875" customWidth="1"/>
    <col min="4" max="4" width="13.15625" customWidth="1"/>
    <col min="5" max="10" width="13.26171875" customWidth="1"/>
    <col min="11" max="11" width="13.26171875" style="63" customWidth="1"/>
    <col min="12" max="12" width="11.62890625" customWidth="1"/>
    <col min="13" max="13" width="5.68359375" bestFit="1" customWidth="1"/>
    <col min="14" max="14" width="74.89453125" customWidth="1"/>
  </cols>
  <sheetData>
    <row r="1" spans="1:14" s="19" customFormat="1" x14ac:dyDescent="0.55000000000000004">
      <c r="K1" s="63"/>
    </row>
    <row r="2" spans="1:14" x14ac:dyDescent="0.55000000000000004">
      <c r="A2" s="24" t="s">
        <v>58</v>
      </c>
      <c r="B2" s="370"/>
      <c r="C2" s="19"/>
      <c r="D2" s="19"/>
      <c r="E2" s="19"/>
      <c r="F2" s="19"/>
      <c r="G2" s="19"/>
      <c r="H2" s="19"/>
      <c r="I2" s="19"/>
      <c r="J2" s="19"/>
    </row>
    <row r="3" spans="1:14" x14ac:dyDescent="0.55000000000000004">
      <c r="A3" s="24" t="s">
        <v>59</v>
      </c>
      <c r="B3" s="370"/>
      <c r="C3" s="19"/>
      <c r="D3" s="19"/>
      <c r="E3" s="19"/>
      <c r="F3" s="19"/>
      <c r="G3" s="19"/>
      <c r="H3" s="19"/>
      <c r="I3" s="19"/>
      <c r="J3" s="19"/>
    </row>
    <row r="4" spans="1:14" s="19" customFormat="1" x14ac:dyDescent="0.55000000000000004">
      <c r="A4" s="24"/>
      <c r="B4" s="93"/>
      <c r="K4" s="63"/>
    </row>
    <row r="5" spans="1:14" s="19" customFormat="1" x14ac:dyDescent="0.55000000000000004">
      <c r="A5" s="24"/>
      <c r="B5" s="504" t="s">
        <v>211</v>
      </c>
      <c r="C5" s="504"/>
      <c r="D5" s="504"/>
      <c r="E5" s="504"/>
      <c r="F5" s="504"/>
      <c r="G5" s="504"/>
      <c r="H5" s="504"/>
      <c r="I5" s="504"/>
      <c r="J5" s="504"/>
      <c r="K5" s="504"/>
      <c r="L5" s="504"/>
      <c r="M5" s="504"/>
      <c r="N5" s="504"/>
    </row>
    <row r="6" spans="1:14" s="19" customFormat="1" x14ac:dyDescent="0.55000000000000004">
      <c r="A6" s="24"/>
      <c r="B6" s="476" t="s">
        <v>95</v>
      </c>
      <c r="C6" s="476"/>
      <c r="D6" s="476"/>
      <c r="E6" s="476"/>
      <c r="F6" s="476"/>
      <c r="G6" s="476"/>
      <c r="H6" s="476"/>
      <c r="I6" s="476"/>
      <c r="J6" s="476"/>
      <c r="K6" s="476"/>
      <c r="L6" s="476"/>
      <c r="M6" s="476"/>
      <c r="N6" s="476"/>
    </row>
    <row r="7" spans="1:14" s="19" customFormat="1" x14ac:dyDescent="0.55000000000000004">
      <c r="A7" s="24"/>
      <c r="B7" s="476" t="s">
        <v>94</v>
      </c>
      <c r="C7" s="476"/>
      <c r="D7" s="476"/>
      <c r="E7" s="476"/>
      <c r="F7" s="476"/>
      <c r="G7" s="476"/>
      <c r="H7" s="476"/>
      <c r="I7" s="476"/>
      <c r="J7" s="476"/>
      <c r="K7" s="476"/>
      <c r="L7" s="476"/>
      <c r="M7" s="476"/>
      <c r="N7" s="476"/>
    </row>
    <row r="8" spans="1:14" x14ac:dyDescent="0.55000000000000004">
      <c r="A8" s="24"/>
      <c r="B8" s="19"/>
      <c r="C8" s="19"/>
      <c r="D8" s="19"/>
      <c r="E8" s="19"/>
      <c r="F8" s="19"/>
      <c r="G8" s="19"/>
      <c r="H8" s="19"/>
      <c r="I8" s="19"/>
      <c r="J8" s="19"/>
    </row>
    <row r="9" spans="1:14" x14ac:dyDescent="0.55000000000000004">
      <c r="A9" s="19"/>
      <c r="B9" s="29" t="s">
        <v>36</v>
      </c>
      <c r="C9" s="11"/>
      <c r="D9" s="19"/>
      <c r="E9" s="19"/>
      <c r="F9" s="19"/>
      <c r="G9" s="19"/>
      <c r="H9" s="19"/>
      <c r="I9" s="19"/>
      <c r="J9" s="19"/>
    </row>
    <row r="10" spans="1:14" ht="30.75" customHeight="1" x14ac:dyDescent="0.55000000000000004">
      <c r="A10" s="19"/>
      <c r="B10" s="369" t="s">
        <v>257</v>
      </c>
      <c r="C10" s="369"/>
      <c r="D10" s="369"/>
      <c r="E10" s="369"/>
      <c r="F10" s="369"/>
      <c r="G10" s="369"/>
      <c r="H10" s="369"/>
      <c r="I10" s="369"/>
      <c r="J10" s="369"/>
      <c r="K10" s="369"/>
      <c r="L10" s="369"/>
    </row>
    <row r="11" spans="1:14" x14ac:dyDescent="0.55000000000000004">
      <c r="A11" s="19"/>
      <c r="B11" s="34" t="s">
        <v>3</v>
      </c>
      <c r="C11" s="384">
        <v>2020</v>
      </c>
      <c r="D11" s="385"/>
      <c r="E11" s="437">
        <v>2019</v>
      </c>
      <c r="F11" s="438"/>
      <c r="G11" s="373">
        <v>2018</v>
      </c>
      <c r="H11" s="374"/>
      <c r="I11" s="437">
        <v>2017</v>
      </c>
      <c r="J11" s="438"/>
      <c r="K11" s="373">
        <v>2016</v>
      </c>
      <c r="L11" s="374"/>
      <c r="M11" s="80"/>
    </row>
    <row r="12" spans="1:14" x14ac:dyDescent="0.55000000000000004">
      <c r="A12" s="19"/>
      <c r="B12" s="23"/>
      <c r="C12" s="37" t="s">
        <v>63</v>
      </c>
      <c r="D12" s="38" t="s">
        <v>64</v>
      </c>
      <c r="E12" s="283" t="s">
        <v>63</v>
      </c>
      <c r="F12" s="289" t="s">
        <v>64</v>
      </c>
      <c r="G12" s="37" t="s">
        <v>63</v>
      </c>
      <c r="H12" s="38" t="s">
        <v>64</v>
      </c>
      <c r="I12" s="283" t="s">
        <v>63</v>
      </c>
      <c r="J12" s="289" t="s">
        <v>64</v>
      </c>
      <c r="K12" s="37" t="s">
        <v>63</v>
      </c>
      <c r="L12" s="38" t="s">
        <v>64</v>
      </c>
      <c r="M12" s="81"/>
    </row>
    <row r="13" spans="1:14" s="19" customFormat="1" x14ac:dyDescent="0.55000000000000004">
      <c r="B13" s="68" t="s">
        <v>318</v>
      </c>
      <c r="C13" s="169">
        <v>84</v>
      </c>
      <c r="D13" s="169">
        <v>12</v>
      </c>
      <c r="E13" s="318">
        <v>72</v>
      </c>
      <c r="F13" s="290">
        <v>14</v>
      </c>
      <c r="G13" s="41">
        <v>81</v>
      </c>
      <c r="H13" s="42">
        <v>13</v>
      </c>
      <c r="I13" s="292">
        <v>73</v>
      </c>
      <c r="J13" s="290">
        <v>5</v>
      </c>
      <c r="K13" s="140">
        <v>3</v>
      </c>
      <c r="L13" s="141">
        <v>2</v>
      </c>
      <c r="M13" s="82"/>
    </row>
    <row r="14" spans="1:14" s="19" customFormat="1" x14ac:dyDescent="0.55000000000000004">
      <c r="B14" s="68" t="s">
        <v>66</v>
      </c>
      <c r="C14" s="169">
        <v>3</v>
      </c>
      <c r="D14" s="169">
        <v>0</v>
      </c>
      <c r="E14" s="318">
        <v>12</v>
      </c>
      <c r="F14" s="290">
        <v>0</v>
      </c>
      <c r="G14" s="41">
        <v>1</v>
      </c>
      <c r="H14" s="42">
        <v>0</v>
      </c>
      <c r="I14" s="292">
        <v>0</v>
      </c>
      <c r="J14" s="290">
        <v>0</v>
      </c>
      <c r="K14" s="46" t="s">
        <v>70</v>
      </c>
      <c r="L14" s="46" t="s">
        <v>70</v>
      </c>
      <c r="M14" s="82"/>
    </row>
    <row r="15" spans="1:14" x14ac:dyDescent="0.55000000000000004">
      <c r="A15" s="19"/>
      <c r="B15" s="10" t="s">
        <v>67</v>
      </c>
      <c r="C15" s="169">
        <v>0</v>
      </c>
      <c r="D15" s="169">
        <v>0</v>
      </c>
      <c r="E15" s="306">
        <v>15</v>
      </c>
      <c r="F15" s="290">
        <v>0</v>
      </c>
      <c r="G15" s="43">
        <v>5</v>
      </c>
      <c r="H15" s="43">
        <v>1</v>
      </c>
      <c r="I15" s="293">
        <v>0</v>
      </c>
      <c r="J15" s="293">
        <v>0</v>
      </c>
      <c r="K15" s="46" t="s">
        <v>70</v>
      </c>
      <c r="L15" s="46" t="s">
        <v>70</v>
      </c>
      <c r="M15" s="82"/>
    </row>
    <row r="16" spans="1:14" x14ac:dyDescent="0.55000000000000004">
      <c r="A16" s="19"/>
      <c r="B16" s="53" t="s">
        <v>10</v>
      </c>
      <c r="C16" s="142">
        <f t="shared" ref="C16:D16" si="0">SUM(C13:C15)</f>
        <v>87</v>
      </c>
      <c r="D16" s="142">
        <f t="shared" si="0"/>
        <v>12</v>
      </c>
      <c r="E16" s="319">
        <f>SUM(E13:E15)</f>
        <v>99</v>
      </c>
      <c r="F16" s="291">
        <f t="shared" ref="F16:L16" si="1">SUM(F13:F15)</f>
        <v>14</v>
      </c>
      <c r="G16" s="39">
        <f t="shared" si="1"/>
        <v>87</v>
      </c>
      <c r="H16" s="39">
        <f t="shared" si="1"/>
        <v>14</v>
      </c>
      <c r="I16" s="291">
        <f t="shared" si="1"/>
        <v>73</v>
      </c>
      <c r="J16" s="291">
        <f t="shared" si="1"/>
        <v>5</v>
      </c>
      <c r="K16" s="142">
        <f t="shared" si="1"/>
        <v>3</v>
      </c>
      <c r="L16" s="142">
        <f t="shared" si="1"/>
        <v>2</v>
      </c>
      <c r="M16" s="83"/>
    </row>
    <row r="17" spans="2:14" x14ac:dyDescent="0.55000000000000004">
      <c r="C17" s="4"/>
      <c r="D17" s="4"/>
    </row>
    <row r="18" spans="2:14" x14ac:dyDescent="0.55000000000000004">
      <c r="B18" s="29" t="s">
        <v>18</v>
      </c>
      <c r="C18" s="11"/>
      <c r="D18" s="19"/>
      <c r="E18" s="19"/>
      <c r="F18" s="19"/>
      <c r="G18" s="19"/>
      <c r="H18" s="19"/>
      <c r="I18" s="19"/>
      <c r="J18" s="19"/>
    </row>
    <row r="19" spans="2:14" ht="37.5" customHeight="1" x14ac:dyDescent="0.55000000000000004">
      <c r="B19" s="369" t="s">
        <v>312</v>
      </c>
      <c r="C19" s="369"/>
      <c r="D19" s="369"/>
      <c r="E19" s="369"/>
      <c r="F19" s="369"/>
      <c r="G19" s="369"/>
      <c r="H19" s="369"/>
      <c r="I19" s="369"/>
      <c r="J19" s="369"/>
      <c r="K19" s="369"/>
      <c r="L19" s="369"/>
    </row>
    <row r="20" spans="2:14" x14ac:dyDescent="0.55000000000000004">
      <c r="B20" s="34" t="s">
        <v>3</v>
      </c>
      <c r="C20" s="384">
        <v>2020</v>
      </c>
      <c r="D20" s="385"/>
      <c r="E20" s="437">
        <v>2019</v>
      </c>
      <c r="F20" s="438"/>
      <c r="G20" s="373">
        <v>2018</v>
      </c>
      <c r="H20" s="374"/>
      <c r="I20" s="437">
        <v>2017</v>
      </c>
      <c r="J20" s="438"/>
      <c r="K20" s="373">
        <v>2016</v>
      </c>
      <c r="L20" s="374"/>
      <c r="M20" s="80"/>
    </row>
    <row r="21" spans="2:14" ht="43.2" x14ac:dyDescent="0.55000000000000004">
      <c r="B21" s="23"/>
      <c r="C21" s="37" t="s">
        <v>68</v>
      </c>
      <c r="D21" s="40" t="s">
        <v>69</v>
      </c>
      <c r="E21" s="283" t="s">
        <v>68</v>
      </c>
      <c r="F21" s="284" t="s">
        <v>69</v>
      </c>
      <c r="G21" s="37" t="s">
        <v>68</v>
      </c>
      <c r="H21" s="40" t="s">
        <v>69</v>
      </c>
      <c r="I21" s="283" t="s">
        <v>68</v>
      </c>
      <c r="J21" s="284" t="s">
        <v>69</v>
      </c>
      <c r="K21" s="37" t="s">
        <v>68</v>
      </c>
      <c r="L21" s="40" t="s">
        <v>69</v>
      </c>
      <c r="M21" s="49"/>
    </row>
    <row r="22" spans="2:14" x14ac:dyDescent="0.55000000000000004">
      <c r="B22" s="68" t="s">
        <v>318</v>
      </c>
      <c r="C22" s="322">
        <v>48050</v>
      </c>
      <c r="D22" s="322">
        <v>11800</v>
      </c>
      <c r="E22" s="320" t="s">
        <v>438</v>
      </c>
      <c r="F22" s="286">
        <v>49000</v>
      </c>
      <c r="G22" s="45">
        <v>96000</v>
      </c>
      <c r="H22" s="46">
        <v>4500</v>
      </c>
      <c r="I22" s="285">
        <v>270000</v>
      </c>
      <c r="J22" s="286">
        <v>50000</v>
      </c>
      <c r="K22" s="149">
        <v>187200</v>
      </c>
      <c r="L22" s="150">
        <v>177300</v>
      </c>
      <c r="M22" s="84"/>
    </row>
    <row r="23" spans="2:14" x14ac:dyDescent="0.55000000000000004">
      <c r="B23" s="68" t="s">
        <v>66</v>
      </c>
      <c r="C23" s="322">
        <v>95850</v>
      </c>
      <c r="D23" s="322">
        <v>95850</v>
      </c>
      <c r="E23" s="320">
        <v>25600</v>
      </c>
      <c r="F23" s="286">
        <v>25600</v>
      </c>
      <c r="G23" s="45">
        <v>37000</v>
      </c>
      <c r="H23" s="46">
        <v>37000</v>
      </c>
      <c r="I23" s="285" t="s">
        <v>70</v>
      </c>
      <c r="J23" s="286" t="s">
        <v>70</v>
      </c>
      <c r="K23" s="150" t="s">
        <v>70</v>
      </c>
      <c r="L23" s="150" t="s">
        <v>70</v>
      </c>
      <c r="M23" s="84"/>
    </row>
    <row r="24" spans="2:14" x14ac:dyDescent="0.55000000000000004">
      <c r="B24" s="10" t="s">
        <v>67</v>
      </c>
      <c r="C24" s="169" t="s">
        <v>70</v>
      </c>
      <c r="D24" s="169" t="s">
        <v>70</v>
      </c>
      <c r="E24" s="263">
        <v>66665</v>
      </c>
      <c r="F24" s="287">
        <v>66665</v>
      </c>
      <c r="G24" s="47">
        <v>41100</v>
      </c>
      <c r="H24" s="47">
        <v>41100</v>
      </c>
      <c r="I24" s="287" t="s">
        <v>70</v>
      </c>
      <c r="J24" s="287" t="s">
        <v>70</v>
      </c>
      <c r="K24" s="150" t="s">
        <v>70</v>
      </c>
      <c r="L24" s="150" t="s">
        <v>70</v>
      </c>
      <c r="M24" s="84"/>
    </row>
    <row r="25" spans="2:14" x14ac:dyDescent="0.55000000000000004">
      <c r="B25" s="53" t="s">
        <v>10</v>
      </c>
      <c r="C25" s="151">
        <f t="shared" ref="C25:D25" si="2">SUM(C22:C24)</f>
        <v>143900</v>
      </c>
      <c r="D25" s="151">
        <f t="shared" si="2"/>
        <v>107650</v>
      </c>
      <c r="E25" s="321">
        <f>SUM(E22:E24)</f>
        <v>92265</v>
      </c>
      <c r="F25" s="288">
        <f t="shared" ref="F25" si="3">SUM(F22:F24)</f>
        <v>141265</v>
      </c>
      <c r="G25" s="48">
        <f t="shared" ref="G25" si="4">SUM(G22:G24)</f>
        <v>174100</v>
      </c>
      <c r="H25" s="48">
        <f t="shared" ref="H25" si="5">SUM(H22:H24)</f>
        <v>82600</v>
      </c>
      <c r="I25" s="288">
        <f t="shared" ref="I25" si="6">SUM(I22:I24)</f>
        <v>270000</v>
      </c>
      <c r="J25" s="288">
        <f t="shared" ref="J25" si="7">SUM(J22:J24)</f>
        <v>50000</v>
      </c>
      <c r="K25" s="151">
        <f t="shared" ref="K25" si="8">SUM(K22:K24)</f>
        <v>187200</v>
      </c>
      <c r="L25" s="151">
        <f t="shared" ref="L25" si="9">SUM(L22:L24)</f>
        <v>177300</v>
      </c>
      <c r="M25" s="85"/>
    </row>
    <row r="26" spans="2:14" s="19" customFormat="1" x14ac:dyDescent="0.55000000000000004">
      <c r="B26" s="54"/>
      <c r="C26" s="102"/>
      <c r="D26" s="102"/>
      <c r="E26" s="102"/>
      <c r="F26" s="102"/>
      <c r="G26" s="102"/>
      <c r="H26" s="102"/>
      <c r="I26" s="102"/>
      <c r="J26" s="102"/>
      <c r="K26" s="85"/>
    </row>
    <row r="27" spans="2:14" s="19" customFormat="1" x14ac:dyDescent="0.55000000000000004">
      <c r="B27" s="188" t="s">
        <v>19</v>
      </c>
      <c r="C27" s="4"/>
      <c r="D27" s="102"/>
      <c r="E27" s="102"/>
      <c r="F27" s="102"/>
      <c r="G27" s="102"/>
      <c r="H27" s="102"/>
      <c r="I27" s="102"/>
      <c r="J27" s="102"/>
      <c r="K27" s="85"/>
      <c r="L27" s="4"/>
      <c r="M27" s="4"/>
      <c r="N27" s="4"/>
    </row>
    <row r="28" spans="2:14" s="19" customFormat="1" x14ac:dyDescent="0.55000000000000004">
      <c r="B28" s="476" t="s">
        <v>71</v>
      </c>
      <c r="C28" s="476"/>
      <c r="D28" s="476"/>
      <c r="E28" s="476"/>
      <c r="F28" s="476"/>
      <c r="G28" s="476"/>
      <c r="H28" s="476"/>
      <c r="I28" s="476"/>
      <c r="J28" s="476"/>
      <c r="K28" s="476"/>
      <c r="L28" s="476"/>
      <c r="M28" s="476"/>
      <c r="N28" s="476"/>
    </row>
    <row r="29" spans="2:14" s="19" customFormat="1" x14ac:dyDescent="0.55000000000000004">
      <c r="B29" s="476" t="s">
        <v>347</v>
      </c>
      <c r="C29" s="476"/>
      <c r="D29" s="476"/>
      <c r="E29" s="476"/>
      <c r="F29" s="476"/>
      <c r="G29" s="476"/>
      <c r="H29" s="476"/>
      <c r="I29" s="476"/>
      <c r="J29" s="476"/>
      <c r="K29" s="476"/>
      <c r="L29" s="476"/>
      <c r="M29" s="476"/>
      <c r="N29" s="476"/>
    </row>
    <row r="30" spans="2:14" s="19" customFormat="1" ht="14.4" customHeight="1" x14ac:dyDescent="0.55000000000000004">
      <c r="B30" s="521" t="s">
        <v>348</v>
      </c>
      <c r="C30" s="521"/>
      <c r="D30" s="521"/>
      <c r="E30" s="521"/>
      <c r="F30" s="521"/>
      <c r="G30" s="521"/>
      <c r="H30" s="521"/>
      <c r="I30" s="521"/>
      <c r="J30" s="521"/>
      <c r="K30" s="521"/>
      <c r="L30" s="521"/>
      <c r="M30" s="521"/>
      <c r="N30" s="521"/>
    </row>
    <row r="31" spans="2:14" s="19" customFormat="1" x14ac:dyDescent="0.55000000000000004">
      <c r="B31" s="476" t="s">
        <v>72</v>
      </c>
      <c r="C31" s="476"/>
      <c r="D31" s="476"/>
      <c r="E31" s="476"/>
      <c r="F31" s="476"/>
      <c r="G31" s="476"/>
      <c r="H31" s="476"/>
      <c r="I31" s="476"/>
      <c r="J31" s="476"/>
      <c r="K31" s="476"/>
      <c r="L31" s="476"/>
      <c r="M31" s="476"/>
      <c r="N31" s="476"/>
    </row>
    <row r="32" spans="2:14" s="19" customFormat="1" x14ac:dyDescent="0.55000000000000004">
      <c r="B32" s="476" t="s">
        <v>350</v>
      </c>
      <c r="C32" s="476"/>
      <c r="D32" s="476"/>
      <c r="E32" s="476"/>
      <c r="F32" s="476"/>
      <c r="G32" s="476"/>
      <c r="H32" s="476"/>
      <c r="I32" s="476"/>
      <c r="J32" s="476"/>
      <c r="K32" s="476"/>
      <c r="L32" s="476"/>
      <c r="M32" s="476"/>
      <c r="N32" s="476"/>
    </row>
    <row r="33" spans="2:14" s="19" customFormat="1" x14ac:dyDescent="0.55000000000000004">
      <c r="B33" s="476" t="s">
        <v>349</v>
      </c>
      <c r="C33" s="476"/>
      <c r="D33" s="476"/>
      <c r="E33" s="476"/>
      <c r="F33" s="476"/>
      <c r="G33" s="476"/>
      <c r="H33" s="476"/>
      <c r="I33" s="476"/>
      <c r="J33" s="476"/>
      <c r="K33" s="476"/>
      <c r="L33" s="476"/>
      <c r="M33" s="476"/>
      <c r="N33" s="476"/>
    </row>
    <row r="34" spans="2:14" s="19" customFormat="1" x14ac:dyDescent="0.55000000000000004">
      <c r="B34" s="476" t="s">
        <v>440</v>
      </c>
      <c r="C34" s="476"/>
      <c r="D34" s="476"/>
      <c r="E34" s="476"/>
      <c r="F34" s="476"/>
      <c r="G34" s="476"/>
      <c r="H34" s="476"/>
      <c r="I34" s="476"/>
      <c r="J34" s="476"/>
      <c r="K34" s="476"/>
      <c r="L34" s="476"/>
      <c r="M34" s="476"/>
      <c r="N34" s="305"/>
    </row>
    <row r="35" spans="2:14" s="19" customFormat="1" x14ac:dyDescent="0.55000000000000004">
      <c r="B35" s="476" t="s">
        <v>439</v>
      </c>
      <c r="C35" s="476"/>
      <c r="D35" s="476"/>
      <c r="E35" s="476"/>
      <c r="F35" s="476"/>
      <c r="G35" s="476"/>
      <c r="H35" s="476"/>
      <c r="I35" s="476"/>
      <c r="J35" s="476"/>
      <c r="K35" s="476"/>
      <c r="L35" s="476"/>
      <c r="M35" s="305"/>
      <c r="N35" s="305"/>
    </row>
    <row r="37" spans="2:14" x14ac:dyDescent="0.55000000000000004">
      <c r="B37" s="29" t="s">
        <v>52</v>
      </c>
    </row>
    <row r="38" spans="2:14" ht="35.25" customHeight="1" x14ac:dyDescent="0.55000000000000004">
      <c r="B38" s="369" t="s">
        <v>387</v>
      </c>
      <c r="C38" s="369"/>
      <c r="D38" s="369"/>
      <c r="E38" s="369"/>
      <c r="F38" s="369"/>
      <c r="G38" s="369"/>
      <c r="H38" s="369"/>
      <c r="I38" s="369"/>
      <c r="J38" s="369"/>
      <c r="K38" s="369"/>
      <c r="L38" s="369"/>
    </row>
    <row r="39" spans="2:14" ht="58.5" customHeight="1" x14ac:dyDescent="0.55000000000000004">
      <c r="B39" s="34" t="s">
        <v>3</v>
      </c>
      <c r="C39" s="395" t="s">
        <v>163</v>
      </c>
      <c r="D39" s="395"/>
      <c r="E39" s="395" t="s">
        <v>261</v>
      </c>
      <c r="F39" s="395"/>
      <c r="G39" s="204" t="s">
        <v>388</v>
      </c>
      <c r="H39" s="266" t="s">
        <v>386</v>
      </c>
      <c r="I39" s="527" t="s">
        <v>262</v>
      </c>
      <c r="J39" s="458"/>
      <c r="K39" s="458"/>
      <c r="L39" s="458"/>
    </row>
    <row r="40" spans="2:14" ht="28.9" customHeight="1" x14ac:dyDescent="0.55000000000000004">
      <c r="B40" s="524" t="s">
        <v>318</v>
      </c>
      <c r="C40" s="522" t="s">
        <v>167</v>
      </c>
      <c r="D40" s="523"/>
      <c r="E40" s="522" t="s">
        <v>164</v>
      </c>
      <c r="F40" s="523"/>
      <c r="G40" s="304" t="s">
        <v>441</v>
      </c>
      <c r="H40" s="323" t="s">
        <v>280</v>
      </c>
      <c r="I40" s="513" t="s">
        <v>169</v>
      </c>
      <c r="J40" s="513"/>
      <c r="K40" s="513"/>
      <c r="L40" s="513"/>
    </row>
    <row r="41" spans="2:14" s="19" customFormat="1" ht="27.6" customHeight="1" x14ac:dyDescent="0.55000000000000004">
      <c r="B41" s="525"/>
      <c r="C41" s="528" t="s">
        <v>165</v>
      </c>
      <c r="D41" s="529"/>
      <c r="E41" s="522" t="s">
        <v>326</v>
      </c>
      <c r="F41" s="523"/>
      <c r="G41" s="304" t="s">
        <v>442</v>
      </c>
      <c r="H41" s="303" t="s">
        <v>281</v>
      </c>
      <c r="I41" s="513" t="s">
        <v>310</v>
      </c>
      <c r="J41" s="513"/>
      <c r="K41" s="513"/>
      <c r="L41" s="513"/>
    </row>
    <row r="42" spans="2:14" s="19" customFormat="1" ht="27.6" customHeight="1" x14ac:dyDescent="0.55000000000000004">
      <c r="B42" s="525"/>
      <c r="C42" s="530"/>
      <c r="D42" s="531"/>
      <c r="E42" s="522" t="s">
        <v>327</v>
      </c>
      <c r="F42" s="523"/>
      <c r="G42" s="304" t="s">
        <v>443</v>
      </c>
      <c r="H42" s="303" t="s">
        <v>314</v>
      </c>
      <c r="I42" s="513" t="s">
        <v>310</v>
      </c>
      <c r="J42" s="513"/>
      <c r="K42" s="513"/>
      <c r="L42" s="513"/>
    </row>
    <row r="43" spans="2:14" s="19" customFormat="1" ht="27.6" customHeight="1" x14ac:dyDescent="0.55000000000000004">
      <c r="B43" s="526"/>
      <c r="C43" s="522" t="s">
        <v>166</v>
      </c>
      <c r="D43" s="523"/>
      <c r="E43" s="522" t="s">
        <v>164</v>
      </c>
      <c r="F43" s="523"/>
      <c r="G43" s="304" t="s">
        <v>444</v>
      </c>
      <c r="H43" s="303" t="s">
        <v>282</v>
      </c>
      <c r="I43" s="513" t="s">
        <v>311</v>
      </c>
      <c r="J43" s="513"/>
      <c r="K43" s="513"/>
      <c r="L43" s="513"/>
    </row>
    <row r="44" spans="2:14" ht="29.5" customHeight="1" x14ac:dyDescent="0.55000000000000004">
      <c r="B44" s="78" t="s">
        <v>66</v>
      </c>
      <c r="C44" s="522" t="s">
        <v>167</v>
      </c>
      <c r="D44" s="523"/>
      <c r="E44" s="522" t="s">
        <v>164</v>
      </c>
      <c r="F44" s="523"/>
      <c r="G44" s="304" t="s">
        <v>445</v>
      </c>
      <c r="H44" s="324" t="s">
        <v>283</v>
      </c>
      <c r="I44" s="513" t="s">
        <v>169</v>
      </c>
      <c r="J44" s="513"/>
      <c r="K44" s="513"/>
      <c r="L44" s="513"/>
    </row>
    <row r="45" spans="2:14" ht="25.15" customHeight="1" x14ac:dyDescent="0.55000000000000004">
      <c r="B45" s="540" t="s">
        <v>67</v>
      </c>
      <c r="C45" s="522" t="s">
        <v>167</v>
      </c>
      <c r="D45" s="523"/>
      <c r="E45" s="522" t="s">
        <v>164</v>
      </c>
      <c r="F45" s="523"/>
      <c r="G45" s="327" t="s">
        <v>70</v>
      </c>
      <c r="H45" s="303" t="s">
        <v>284</v>
      </c>
      <c r="I45" s="513" t="s">
        <v>169</v>
      </c>
      <c r="J45" s="513"/>
      <c r="K45" s="513"/>
      <c r="L45" s="513"/>
    </row>
    <row r="46" spans="2:14" s="19" customFormat="1" ht="25.15" customHeight="1" x14ac:dyDescent="0.55000000000000004">
      <c r="B46" s="541"/>
      <c r="C46" s="522" t="s">
        <v>168</v>
      </c>
      <c r="D46" s="523"/>
      <c r="E46" s="522" t="s">
        <v>185</v>
      </c>
      <c r="F46" s="523"/>
      <c r="G46" s="327" t="s">
        <v>70</v>
      </c>
      <c r="H46" s="303" t="s">
        <v>70</v>
      </c>
      <c r="I46" s="513" t="s">
        <v>170</v>
      </c>
      <c r="J46" s="513"/>
      <c r="K46" s="513"/>
      <c r="L46" s="513"/>
    </row>
    <row r="47" spans="2:14" x14ac:dyDescent="0.55000000000000004">
      <c r="B47" s="536" t="s">
        <v>10</v>
      </c>
      <c r="C47" s="537"/>
      <c r="D47" s="537"/>
      <c r="E47" s="537"/>
      <c r="F47" s="538"/>
      <c r="G47" s="326">
        <v>735999</v>
      </c>
      <c r="H47" s="325">
        <f>(421800+204952+17534+13793+19000+21500)</f>
        <v>698579</v>
      </c>
      <c r="I47" s="513"/>
      <c r="J47" s="513"/>
      <c r="K47" s="513"/>
      <c r="L47" s="513"/>
    </row>
    <row r="48" spans="2:14" s="19" customFormat="1" x14ac:dyDescent="0.55000000000000004">
      <c r="B48" s="54"/>
      <c r="C48" s="54"/>
      <c r="D48" s="54"/>
      <c r="E48" s="54"/>
      <c r="F48" s="54"/>
      <c r="G48" s="55"/>
      <c r="H48" s="103"/>
      <c r="I48" s="103"/>
      <c r="J48" s="103"/>
      <c r="K48" s="103"/>
    </row>
    <row r="49" spans="2:13" s="19" customFormat="1" x14ac:dyDescent="0.55000000000000004">
      <c r="B49" s="188" t="s">
        <v>19</v>
      </c>
      <c r="C49" s="4"/>
      <c r="D49" s="54"/>
      <c r="E49" s="54"/>
      <c r="F49" s="54"/>
      <c r="G49" s="55"/>
      <c r="H49" s="103"/>
      <c r="I49" s="103"/>
      <c r="J49" s="103"/>
      <c r="K49" s="103"/>
    </row>
    <row r="50" spans="2:13" s="19" customFormat="1" ht="16.5" x14ac:dyDescent="0.55000000000000004">
      <c r="B50" s="476" t="s">
        <v>285</v>
      </c>
      <c r="C50" s="476"/>
      <c r="D50" s="476"/>
      <c r="E50" s="476"/>
      <c r="F50" s="476"/>
      <c r="G50" s="476"/>
      <c r="H50" s="476"/>
      <c r="I50" s="476"/>
      <c r="J50" s="476"/>
      <c r="K50" s="476"/>
    </row>
    <row r="51" spans="2:13" ht="16.5" x14ac:dyDescent="0.55000000000000004">
      <c r="B51" s="476" t="s">
        <v>286</v>
      </c>
      <c r="C51" s="476"/>
      <c r="D51" s="476"/>
      <c r="E51" s="476"/>
      <c r="F51" s="476"/>
      <c r="G51" s="476"/>
      <c r="H51" s="476"/>
      <c r="I51" s="476"/>
      <c r="J51" s="476"/>
      <c r="K51" s="476"/>
    </row>
    <row r="52" spans="2:13" s="19" customFormat="1" ht="16.5" x14ac:dyDescent="0.55000000000000004">
      <c r="B52" s="476" t="s">
        <v>287</v>
      </c>
      <c r="C52" s="476"/>
      <c r="D52" s="476"/>
      <c r="E52" s="476"/>
      <c r="F52" s="476"/>
      <c r="G52" s="476"/>
      <c r="H52" s="476"/>
      <c r="I52" s="476"/>
      <c r="J52" s="476"/>
      <c r="K52" s="137"/>
    </row>
    <row r="53" spans="2:13" s="19" customFormat="1" x14ac:dyDescent="0.55000000000000004">
      <c r="B53" s="4"/>
      <c r="C53" s="104"/>
      <c r="D53" s="104"/>
      <c r="E53" s="104"/>
      <c r="F53" s="104"/>
      <c r="G53" s="104"/>
      <c r="H53" s="104"/>
      <c r="I53" s="104"/>
      <c r="J53" s="104"/>
      <c r="K53" s="104"/>
    </row>
    <row r="54" spans="2:13" x14ac:dyDescent="0.55000000000000004">
      <c r="B54" s="29" t="s">
        <v>55</v>
      </c>
      <c r="C54" s="19"/>
      <c r="D54" s="19"/>
      <c r="E54" s="19"/>
      <c r="F54" s="19"/>
      <c r="G54" s="19"/>
      <c r="H54" s="19"/>
      <c r="I54" s="19"/>
      <c r="J54" s="19"/>
    </row>
    <row r="55" spans="2:13" ht="33.75" customHeight="1" x14ac:dyDescent="0.55000000000000004">
      <c r="B55" s="369" t="s">
        <v>389</v>
      </c>
      <c r="C55" s="369"/>
      <c r="D55" s="369"/>
      <c r="E55" s="369"/>
      <c r="F55" s="369"/>
      <c r="G55" s="369"/>
      <c r="H55" s="369"/>
      <c r="I55" s="369"/>
      <c r="J55" s="369"/>
      <c r="K55" s="369"/>
      <c r="L55" s="369"/>
    </row>
    <row r="56" spans="2:13" ht="34.200000000000003" customHeight="1" x14ac:dyDescent="0.55000000000000004">
      <c r="B56" s="395" t="s">
        <v>171</v>
      </c>
      <c r="C56" s="395"/>
      <c r="D56" s="395"/>
      <c r="E56" s="382" t="s">
        <v>391</v>
      </c>
      <c r="F56" s="395"/>
      <c r="G56" s="404" t="s">
        <v>390</v>
      </c>
      <c r="H56" s="434"/>
      <c r="I56" s="458" t="s">
        <v>256</v>
      </c>
      <c r="J56" s="458"/>
      <c r="K56" s="458"/>
      <c r="L56" s="458"/>
      <c r="M56" s="56"/>
    </row>
    <row r="57" spans="2:13" s="19" customFormat="1" x14ac:dyDescent="0.55000000000000004">
      <c r="B57" s="464" t="s">
        <v>328</v>
      </c>
      <c r="C57" s="464"/>
      <c r="D57" s="464"/>
      <c r="E57" s="542">
        <v>29115</v>
      </c>
      <c r="F57" s="542"/>
      <c r="G57" s="517">
        <v>35424</v>
      </c>
      <c r="H57" s="517"/>
      <c r="I57" s="464" t="s">
        <v>172</v>
      </c>
      <c r="J57" s="464"/>
      <c r="K57" s="464"/>
      <c r="L57" s="464"/>
      <c r="M57" s="79"/>
    </row>
    <row r="58" spans="2:13" s="19" customFormat="1" x14ac:dyDescent="0.55000000000000004">
      <c r="B58" s="464" t="s">
        <v>263</v>
      </c>
      <c r="C58" s="464"/>
      <c r="D58" s="464"/>
      <c r="E58" s="542">
        <v>11625</v>
      </c>
      <c r="F58" s="542"/>
      <c r="G58" s="517">
        <v>12315</v>
      </c>
      <c r="H58" s="517"/>
      <c r="I58" s="464" t="s">
        <v>172</v>
      </c>
      <c r="J58" s="464"/>
      <c r="K58" s="464"/>
      <c r="L58" s="464"/>
      <c r="M58" s="79"/>
    </row>
    <row r="59" spans="2:13" s="19" customFormat="1" x14ac:dyDescent="0.55000000000000004">
      <c r="B59" s="464" t="s">
        <v>264</v>
      </c>
      <c r="C59" s="464"/>
      <c r="D59" s="464"/>
      <c r="E59" s="457">
        <v>108</v>
      </c>
      <c r="F59" s="457"/>
      <c r="G59" s="517">
        <v>120</v>
      </c>
      <c r="H59" s="517"/>
      <c r="I59" s="464" t="s">
        <v>173</v>
      </c>
      <c r="J59" s="464"/>
      <c r="K59" s="464"/>
      <c r="L59" s="464"/>
      <c r="M59" s="79"/>
    </row>
    <row r="60" spans="2:13" ht="16.5" x14ac:dyDescent="0.55000000000000004">
      <c r="B60" s="464" t="s">
        <v>265</v>
      </c>
      <c r="C60" s="464"/>
      <c r="D60" s="464"/>
      <c r="E60" s="457">
        <v>990</v>
      </c>
      <c r="F60" s="457"/>
      <c r="G60" s="517">
        <v>900</v>
      </c>
      <c r="H60" s="517"/>
      <c r="I60" s="464" t="s">
        <v>308</v>
      </c>
      <c r="J60" s="464"/>
      <c r="K60" s="464"/>
      <c r="L60" s="464"/>
      <c r="M60" s="63"/>
    </row>
    <row r="61" spans="2:13" s="19" customFormat="1" ht="16.5" x14ac:dyDescent="0.55000000000000004">
      <c r="B61" s="464" t="s">
        <v>266</v>
      </c>
      <c r="C61" s="464"/>
      <c r="D61" s="464"/>
      <c r="E61" s="457">
        <v>775</v>
      </c>
      <c r="F61" s="457"/>
      <c r="G61" s="517">
        <v>1800</v>
      </c>
      <c r="H61" s="517"/>
      <c r="I61" s="464" t="s">
        <v>308</v>
      </c>
      <c r="J61" s="464"/>
      <c r="K61" s="464"/>
      <c r="L61" s="464"/>
      <c r="M61" s="63"/>
    </row>
    <row r="63" spans="2:13" x14ac:dyDescent="0.55000000000000004">
      <c r="B63" s="29" t="s">
        <v>56</v>
      </c>
      <c r="C63" s="19"/>
      <c r="D63" s="19"/>
      <c r="E63" s="19"/>
      <c r="F63" s="19"/>
      <c r="G63" s="19"/>
      <c r="H63" s="19"/>
      <c r="I63" s="19"/>
      <c r="J63" s="19"/>
    </row>
    <row r="64" spans="2:13" ht="35.25" customHeight="1" x14ac:dyDescent="0.55000000000000004">
      <c r="B64" s="369" t="s">
        <v>394</v>
      </c>
      <c r="C64" s="369"/>
      <c r="D64" s="369"/>
      <c r="E64" s="369"/>
      <c r="F64" s="369"/>
      <c r="G64" s="369"/>
      <c r="H64" s="369"/>
      <c r="I64" s="369"/>
      <c r="J64" s="369"/>
      <c r="K64" s="369"/>
      <c r="L64" s="369"/>
    </row>
    <row r="65" spans="2:14" ht="28.8" customHeight="1" x14ac:dyDescent="0.55000000000000004">
      <c r="B65" s="395" t="s">
        <v>171</v>
      </c>
      <c r="C65" s="395"/>
      <c r="D65" s="395"/>
      <c r="E65" s="382" t="s">
        <v>392</v>
      </c>
      <c r="F65" s="395"/>
      <c r="G65" s="404" t="s">
        <v>393</v>
      </c>
      <c r="H65" s="434"/>
      <c r="I65" s="458" t="s">
        <v>256</v>
      </c>
      <c r="J65" s="458"/>
      <c r="K65" s="458"/>
      <c r="L65" s="458"/>
      <c r="M65" s="63"/>
    </row>
    <row r="66" spans="2:14" ht="29.4" customHeight="1" x14ac:dyDescent="0.55000000000000004">
      <c r="B66" s="520" t="s">
        <v>329</v>
      </c>
      <c r="C66" s="464"/>
      <c r="D66" s="464"/>
      <c r="E66" s="457">
        <v>10</v>
      </c>
      <c r="F66" s="457"/>
      <c r="G66" s="518">
        <v>12</v>
      </c>
      <c r="H66" s="518"/>
      <c r="I66" s="519" t="s">
        <v>309</v>
      </c>
      <c r="J66" s="519"/>
      <c r="K66" s="519"/>
      <c r="L66" s="519"/>
      <c r="M66" s="63"/>
    </row>
    <row r="67" spans="2:14" x14ac:dyDescent="0.55000000000000004">
      <c r="B67" s="464" t="s">
        <v>330</v>
      </c>
      <c r="C67" s="464"/>
      <c r="D67" s="464"/>
      <c r="E67" s="457">
        <v>140</v>
      </c>
      <c r="F67" s="457"/>
      <c r="G67" s="518">
        <v>360</v>
      </c>
      <c r="H67" s="518"/>
      <c r="I67" s="519" t="s">
        <v>309</v>
      </c>
      <c r="J67" s="519"/>
      <c r="K67" s="519"/>
      <c r="L67" s="519"/>
      <c r="M67" s="63"/>
    </row>
    <row r="68" spans="2:14" x14ac:dyDescent="0.55000000000000004">
      <c r="B68" s="464" t="s">
        <v>331</v>
      </c>
      <c r="C68" s="464"/>
      <c r="D68" s="464"/>
      <c r="E68" s="457">
        <v>33</v>
      </c>
      <c r="F68" s="457"/>
      <c r="G68" s="518">
        <v>78</v>
      </c>
      <c r="H68" s="518"/>
      <c r="I68" s="519" t="s">
        <v>309</v>
      </c>
      <c r="J68" s="519"/>
      <c r="K68" s="519"/>
      <c r="L68" s="519"/>
      <c r="M68" s="63"/>
    </row>
    <row r="70" spans="2:14" x14ac:dyDescent="0.55000000000000004">
      <c r="B70" s="29" t="s">
        <v>60</v>
      </c>
      <c r="C70" s="9"/>
      <c r="D70" s="9"/>
      <c r="E70" s="9"/>
      <c r="F70" s="9"/>
    </row>
    <row r="71" spans="2:14" ht="35.25" customHeight="1" x14ac:dyDescent="0.55000000000000004">
      <c r="B71" s="481" t="s">
        <v>258</v>
      </c>
      <c r="C71" s="481"/>
      <c r="D71" s="481"/>
      <c r="E71" s="481"/>
      <c r="F71" s="481"/>
      <c r="G71" s="481"/>
    </row>
    <row r="72" spans="2:14" x14ac:dyDescent="0.55000000000000004">
      <c r="B72" s="478"/>
      <c r="C72" s="474">
        <v>2020</v>
      </c>
      <c r="D72" s="539">
        <v>2019</v>
      </c>
      <c r="E72" s="474">
        <v>2018</v>
      </c>
      <c r="F72" s="539">
        <v>2017</v>
      </c>
      <c r="G72" s="474">
        <v>2016</v>
      </c>
      <c r="K72"/>
      <c r="L72" s="63"/>
    </row>
    <row r="73" spans="2:14" x14ac:dyDescent="0.55000000000000004">
      <c r="B73" s="478"/>
      <c r="C73" s="474"/>
      <c r="D73" s="539"/>
      <c r="E73" s="474"/>
      <c r="F73" s="539"/>
      <c r="G73" s="474"/>
      <c r="K73"/>
      <c r="L73" s="63"/>
    </row>
    <row r="74" spans="2:14" ht="97.5" customHeight="1" x14ac:dyDescent="0.55000000000000004">
      <c r="B74" s="7" t="s">
        <v>158</v>
      </c>
      <c r="C74" s="148" t="s">
        <v>254</v>
      </c>
      <c r="D74" s="267" t="s">
        <v>254</v>
      </c>
      <c r="E74" s="148" t="s">
        <v>254</v>
      </c>
      <c r="F74" s="267" t="s">
        <v>254</v>
      </c>
      <c r="G74" s="148" t="s">
        <v>254</v>
      </c>
      <c r="I74" s="87"/>
      <c r="K74"/>
      <c r="L74" s="63"/>
    </row>
    <row r="75" spans="2:14" ht="57.6" x14ac:dyDescent="0.55000000000000004">
      <c r="B75" s="7" t="s">
        <v>174</v>
      </c>
      <c r="C75" s="328">
        <v>1</v>
      </c>
      <c r="D75" s="280" t="s">
        <v>228</v>
      </c>
      <c r="E75" s="145" t="s">
        <v>228</v>
      </c>
      <c r="F75" s="282" t="s">
        <v>228</v>
      </c>
      <c r="G75" s="144" t="s">
        <v>252</v>
      </c>
      <c r="I75" s="87"/>
      <c r="K75"/>
      <c r="L75" s="63"/>
    </row>
    <row r="76" spans="2:14" s="19" customFormat="1" x14ac:dyDescent="0.55000000000000004">
      <c r="B76" s="331"/>
      <c r="C76" s="332"/>
      <c r="D76" s="334"/>
      <c r="E76" s="335"/>
      <c r="F76" s="335"/>
      <c r="G76" s="333"/>
      <c r="I76" s="87"/>
      <c r="L76" s="63"/>
    </row>
    <row r="77" spans="2:14" s="19" customFormat="1" x14ac:dyDescent="0.55000000000000004">
      <c r="B77" s="336" t="s">
        <v>19</v>
      </c>
      <c r="C77" s="332"/>
      <c r="D77" s="334"/>
      <c r="E77" s="335"/>
      <c r="F77" s="335"/>
      <c r="G77" s="333"/>
      <c r="I77" s="87"/>
      <c r="L77" s="63"/>
    </row>
    <row r="78" spans="2:14" s="19" customFormat="1" x14ac:dyDescent="0.55000000000000004">
      <c r="B78" s="336"/>
      <c r="C78" s="514" t="s">
        <v>452</v>
      </c>
      <c r="D78" s="514"/>
      <c r="E78" s="514"/>
      <c r="F78" s="514"/>
      <c r="G78" s="514"/>
      <c r="H78" s="514"/>
      <c r="I78" s="514"/>
      <c r="J78" s="514"/>
      <c r="K78" s="514"/>
      <c r="L78" s="514"/>
      <c r="M78" s="514"/>
      <c r="N78" s="514"/>
    </row>
    <row r="79" spans="2:14" s="19" customFormat="1" x14ac:dyDescent="0.55000000000000004">
      <c r="B79" s="336"/>
      <c r="C79" s="514" t="s">
        <v>451</v>
      </c>
      <c r="D79" s="514"/>
      <c r="E79" s="514"/>
      <c r="F79" s="514"/>
      <c r="G79" s="514"/>
      <c r="H79" s="514"/>
      <c r="I79" s="514"/>
      <c r="J79" s="514"/>
      <c r="K79" s="514"/>
      <c r="L79" s="514"/>
      <c r="M79" s="514"/>
      <c r="N79" s="514"/>
    </row>
    <row r="80" spans="2:14" s="19" customFormat="1" x14ac:dyDescent="0.55000000000000004">
      <c r="B80" s="336"/>
      <c r="C80" s="514" t="s">
        <v>449</v>
      </c>
      <c r="D80" s="514"/>
      <c r="E80" s="514"/>
      <c r="F80" s="514"/>
      <c r="G80" s="514"/>
      <c r="H80" s="514"/>
      <c r="I80" s="514"/>
      <c r="J80" s="514"/>
      <c r="K80" s="514"/>
      <c r="L80" s="514"/>
      <c r="M80" s="514"/>
      <c r="N80" s="514"/>
    </row>
    <row r="81" spans="2:14" s="19" customFormat="1" x14ac:dyDescent="0.55000000000000004">
      <c r="B81" s="336"/>
      <c r="C81" s="514" t="s">
        <v>450</v>
      </c>
      <c r="D81" s="514"/>
      <c r="E81" s="514"/>
      <c r="F81" s="514"/>
      <c r="G81" s="514"/>
      <c r="H81" s="514"/>
      <c r="I81" s="514"/>
      <c r="J81" s="514"/>
      <c r="K81" s="514"/>
      <c r="L81" s="514"/>
      <c r="M81" s="514"/>
      <c r="N81" s="514"/>
    </row>
    <row r="82" spans="2:14" s="19" customFormat="1" x14ac:dyDescent="0.55000000000000004">
      <c r="B82" s="113"/>
      <c r="C82" s="108"/>
      <c r="D82" s="114"/>
      <c r="E82" s="114"/>
      <c r="F82" s="108"/>
      <c r="K82" s="63"/>
    </row>
    <row r="83" spans="2:14" s="19" customFormat="1" x14ac:dyDescent="0.55000000000000004">
      <c r="B83" s="29" t="s">
        <v>62</v>
      </c>
      <c r="C83" s="9"/>
      <c r="D83" s="9"/>
      <c r="E83" s="9"/>
      <c r="F83" s="9"/>
      <c r="K83" s="63"/>
    </row>
    <row r="84" spans="2:14" s="19" customFormat="1" ht="35.25" customHeight="1" x14ac:dyDescent="0.55000000000000004">
      <c r="B84" s="481" t="s">
        <v>230</v>
      </c>
      <c r="C84" s="481"/>
      <c r="D84" s="481"/>
      <c r="E84" s="481"/>
      <c r="F84" s="481"/>
      <c r="G84" s="481"/>
      <c r="K84" s="63"/>
    </row>
    <row r="85" spans="2:14" s="19" customFormat="1" x14ac:dyDescent="0.55000000000000004">
      <c r="B85" s="478"/>
      <c r="C85" s="474">
        <v>2020</v>
      </c>
      <c r="D85" s="539">
        <v>2019</v>
      </c>
      <c r="E85" s="474">
        <v>2018</v>
      </c>
      <c r="F85" s="470">
        <v>2017</v>
      </c>
      <c r="G85" s="472">
        <v>2016</v>
      </c>
      <c r="L85" s="63"/>
    </row>
    <row r="86" spans="2:14" s="19" customFormat="1" x14ac:dyDescent="0.55000000000000004">
      <c r="B86" s="478"/>
      <c r="C86" s="474"/>
      <c r="D86" s="539"/>
      <c r="E86" s="474"/>
      <c r="F86" s="471"/>
      <c r="G86" s="473"/>
      <c r="L86" s="63"/>
    </row>
    <row r="87" spans="2:14" s="19" customFormat="1" ht="28.8" x14ac:dyDescent="0.55000000000000004">
      <c r="B87" s="7" t="s">
        <v>267</v>
      </c>
      <c r="C87" s="327">
        <v>0</v>
      </c>
      <c r="D87" s="270">
        <v>0</v>
      </c>
      <c r="E87" s="146" t="s">
        <v>233</v>
      </c>
      <c r="F87" s="280" t="s">
        <v>252</v>
      </c>
      <c r="G87" s="146" t="s">
        <v>70</v>
      </c>
      <c r="L87" s="63"/>
    </row>
    <row r="88" spans="2:14" s="19" customFormat="1" ht="28.8" x14ac:dyDescent="0.55000000000000004">
      <c r="B88" s="7" t="s">
        <v>232</v>
      </c>
      <c r="C88" s="146" t="s">
        <v>233</v>
      </c>
      <c r="D88" s="280" t="s">
        <v>233</v>
      </c>
      <c r="E88" s="147" t="s">
        <v>233</v>
      </c>
      <c r="F88" s="282" t="s">
        <v>233</v>
      </c>
      <c r="G88" s="146" t="s">
        <v>233</v>
      </c>
      <c r="L88" s="63"/>
    </row>
    <row r="89" spans="2:14" s="19" customFormat="1" x14ac:dyDescent="0.55000000000000004">
      <c r="B89" s="113"/>
      <c r="C89" s="108"/>
      <c r="D89" s="114"/>
      <c r="E89" s="114"/>
      <c r="F89" s="108"/>
      <c r="K89" s="63"/>
    </row>
    <row r="91" spans="2:14" x14ac:dyDescent="0.55000000000000004">
      <c r="B91" s="29" t="s">
        <v>73</v>
      </c>
      <c r="C91" s="19"/>
      <c r="D91" s="19"/>
      <c r="E91" s="19"/>
      <c r="F91" s="19"/>
      <c r="G91" s="19"/>
      <c r="H91" s="19"/>
      <c r="I91" s="19"/>
      <c r="J91" s="19"/>
    </row>
    <row r="92" spans="2:14" ht="39" customHeight="1" x14ac:dyDescent="0.55000000000000004">
      <c r="B92" s="369" t="s">
        <v>323</v>
      </c>
      <c r="C92" s="380"/>
      <c r="D92" s="380"/>
      <c r="E92" s="380"/>
      <c r="F92" s="380"/>
      <c r="G92" s="380"/>
      <c r="H92" s="380"/>
      <c r="I92" s="380"/>
      <c r="J92" s="380"/>
    </row>
    <row r="93" spans="2:14" ht="39.6" customHeight="1" x14ac:dyDescent="0.55000000000000004">
      <c r="B93" s="86" t="s">
        <v>175</v>
      </c>
      <c r="C93" s="534" t="s">
        <v>176</v>
      </c>
      <c r="D93" s="535"/>
      <c r="E93" s="491" t="s">
        <v>259</v>
      </c>
      <c r="F93" s="492"/>
      <c r="G93" s="492"/>
      <c r="H93" s="493"/>
      <c r="I93" s="491" t="s">
        <v>313</v>
      </c>
      <c r="J93" s="493"/>
    </row>
    <row r="94" spans="2:14" x14ac:dyDescent="0.55000000000000004">
      <c r="B94" s="25">
        <v>2007</v>
      </c>
      <c r="C94" s="402" t="s">
        <v>177</v>
      </c>
      <c r="D94" s="403"/>
      <c r="E94" s="402" t="s">
        <v>179</v>
      </c>
      <c r="F94" s="532"/>
      <c r="G94" s="532"/>
      <c r="H94" s="403"/>
      <c r="I94" s="533">
        <v>385000</v>
      </c>
      <c r="J94" s="403"/>
    </row>
    <row r="95" spans="2:14" x14ac:dyDescent="0.55000000000000004">
      <c r="B95" s="25">
        <v>2012</v>
      </c>
      <c r="C95" s="402" t="s">
        <v>178</v>
      </c>
      <c r="D95" s="403"/>
      <c r="E95" s="402" t="s">
        <v>181</v>
      </c>
      <c r="F95" s="532"/>
      <c r="G95" s="532"/>
      <c r="H95" s="403"/>
      <c r="I95" s="533">
        <v>570000</v>
      </c>
      <c r="J95" s="403"/>
    </row>
    <row r="96" spans="2:14" s="19" customFormat="1" x14ac:dyDescent="0.55000000000000004">
      <c r="B96" s="25">
        <v>2017</v>
      </c>
      <c r="C96" s="402" t="s">
        <v>180</v>
      </c>
      <c r="D96" s="403"/>
      <c r="E96" s="402" t="s">
        <v>181</v>
      </c>
      <c r="F96" s="532"/>
      <c r="G96" s="532"/>
      <c r="H96" s="403"/>
      <c r="I96" s="533">
        <v>2800000</v>
      </c>
      <c r="J96" s="403"/>
      <c r="K96" s="63"/>
    </row>
    <row r="97" spans="2:11" s="19" customFormat="1" x14ac:dyDescent="0.55000000000000004">
      <c r="B97" s="25">
        <v>2018</v>
      </c>
      <c r="C97" s="402" t="s">
        <v>180</v>
      </c>
      <c r="D97" s="403"/>
      <c r="E97" s="402" t="s">
        <v>182</v>
      </c>
      <c r="F97" s="532"/>
      <c r="G97" s="532"/>
      <c r="H97" s="403"/>
      <c r="I97" s="533">
        <v>3512850</v>
      </c>
      <c r="J97" s="403"/>
      <c r="K97" s="63"/>
    </row>
    <row r="98" spans="2:11" s="19" customFormat="1" x14ac:dyDescent="0.55000000000000004">
      <c r="B98" s="223">
        <v>2020</v>
      </c>
      <c r="C98" s="445" t="s">
        <v>180</v>
      </c>
      <c r="D98" s="446"/>
      <c r="E98" s="445" t="s">
        <v>182</v>
      </c>
      <c r="F98" s="564"/>
      <c r="G98" s="564"/>
      <c r="H98" s="446"/>
      <c r="I98" s="565">
        <v>5601294</v>
      </c>
      <c r="J98" s="446"/>
      <c r="K98" s="63"/>
    </row>
    <row r="100" spans="2:11" x14ac:dyDescent="0.55000000000000004">
      <c r="B100" s="189" t="s">
        <v>19</v>
      </c>
    </row>
    <row r="101" spans="2:11" s="19" customFormat="1" ht="14.4" customHeight="1" x14ac:dyDescent="0.55000000000000004">
      <c r="B101" s="515" t="s">
        <v>209</v>
      </c>
      <c r="C101" s="515"/>
      <c r="D101" s="515"/>
      <c r="E101" s="515"/>
      <c r="F101" s="515"/>
      <c r="G101" s="515"/>
      <c r="H101" s="515"/>
      <c r="I101" s="515"/>
      <c r="J101" s="515"/>
      <c r="K101" s="63"/>
    </row>
    <row r="102" spans="2:11" s="19" customFormat="1" ht="14.4" customHeight="1" x14ac:dyDescent="0.55000000000000004">
      <c r="B102" s="515" t="s">
        <v>210</v>
      </c>
      <c r="C102" s="515"/>
      <c r="D102" s="515"/>
      <c r="E102" s="515"/>
      <c r="F102" s="515"/>
      <c r="G102" s="515"/>
      <c r="H102" s="515"/>
      <c r="I102" s="515"/>
      <c r="J102" s="515"/>
      <c r="K102" s="63"/>
    </row>
    <row r="103" spans="2:11" s="19" customFormat="1" x14ac:dyDescent="0.55000000000000004">
      <c r="B103" s="483" t="s">
        <v>183</v>
      </c>
      <c r="C103" s="483"/>
      <c r="D103" s="483"/>
      <c r="E103" s="483"/>
      <c r="F103" s="483"/>
      <c r="G103" s="483"/>
      <c r="H103" s="483"/>
      <c r="I103" s="483"/>
      <c r="J103" s="483"/>
      <c r="K103" s="63"/>
    </row>
    <row r="104" spans="2:11" s="19" customFormat="1" x14ac:dyDescent="0.55000000000000004">
      <c r="B104" s="483" t="s">
        <v>184</v>
      </c>
      <c r="C104" s="483"/>
      <c r="D104" s="483"/>
      <c r="E104" s="483"/>
      <c r="F104" s="483"/>
      <c r="G104" s="483"/>
      <c r="H104" s="483"/>
      <c r="I104" s="483"/>
      <c r="J104" s="483"/>
      <c r="K104" s="63"/>
    </row>
    <row r="105" spans="2:11" s="19" customFormat="1" x14ac:dyDescent="0.55000000000000004">
      <c r="B105" s="483" t="s">
        <v>446</v>
      </c>
      <c r="C105" s="483"/>
      <c r="D105" s="483"/>
      <c r="E105" s="483"/>
      <c r="F105" s="483"/>
      <c r="G105" s="483"/>
      <c r="H105" s="483"/>
      <c r="I105" s="483"/>
      <c r="J105" s="483"/>
      <c r="K105" s="63"/>
    </row>
    <row r="106" spans="2:11" s="19" customFormat="1" x14ac:dyDescent="0.55000000000000004">
      <c r="B106" s="483" t="s">
        <v>447</v>
      </c>
      <c r="C106" s="483"/>
      <c r="D106" s="483"/>
      <c r="E106" s="483"/>
      <c r="F106" s="483"/>
      <c r="G106" s="483"/>
      <c r="H106" s="483"/>
      <c r="I106" s="483"/>
      <c r="J106" s="483"/>
      <c r="K106" s="63"/>
    </row>
    <row r="108" spans="2:11" x14ac:dyDescent="0.55000000000000004">
      <c r="B108" s="29" t="s">
        <v>213</v>
      </c>
      <c r="C108" s="19"/>
      <c r="D108" s="19"/>
      <c r="E108" s="19"/>
      <c r="F108" s="19"/>
      <c r="G108" s="19"/>
      <c r="H108" s="19"/>
      <c r="I108" s="19"/>
      <c r="J108" s="19"/>
    </row>
    <row r="109" spans="2:11" ht="42" customHeight="1" x14ac:dyDescent="0.55000000000000004">
      <c r="B109" s="369" t="s">
        <v>324</v>
      </c>
      <c r="C109" s="380"/>
      <c r="D109" s="380"/>
      <c r="E109" s="380"/>
      <c r="F109" s="380"/>
      <c r="G109" s="380"/>
      <c r="H109" s="380"/>
      <c r="I109" s="380"/>
      <c r="J109" s="380"/>
    </row>
    <row r="110" spans="2:11" ht="16.5" x14ac:dyDescent="0.55000000000000004">
      <c r="B110" s="98" t="s">
        <v>175</v>
      </c>
      <c r="C110" s="98" t="s">
        <v>217</v>
      </c>
      <c r="D110" s="98" t="s">
        <v>253</v>
      </c>
      <c r="E110" s="491" t="s">
        <v>260</v>
      </c>
      <c r="F110" s="492"/>
      <c r="G110" s="492"/>
      <c r="H110" s="492"/>
      <c r="I110" s="492"/>
      <c r="J110" s="493"/>
    </row>
    <row r="111" spans="2:11" x14ac:dyDescent="0.55000000000000004">
      <c r="B111" s="27" t="s">
        <v>215</v>
      </c>
      <c r="C111" s="44">
        <v>79000</v>
      </c>
      <c r="D111" s="27">
        <v>19000</v>
      </c>
      <c r="E111" s="573"/>
      <c r="F111" s="553"/>
      <c r="G111" s="553"/>
      <c r="H111" s="553"/>
      <c r="I111" s="553"/>
      <c r="J111" s="574"/>
    </row>
    <row r="112" spans="2:11" ht="36.75" customHeight="1" x14ac:dyDescent="0.55000000000000004">
      <c r="B112" s="27">
        <v>2017</v>
      </c>
      <c r="C112" s="44">
        <v>78000</v>
      </c>
      <c r="D112" s="27">
        <v>19000</v>
      </c>
      <c r="E112" s="570" t="s">
        <v>216</v>
      </c>
      <c r="F112" s="571"/>
      <c r="G112" s="571"/>
      <c r="H112" s="571"/>
      <c r="I112" s="571"/>
      <c r="J112" s="572"/>
    </row>
    <row r="113" spans="2:14" ht="63.75" customHeight="1" x14ac:dyDescent="0.55000000000000004">
      <c r="B113" s="27">
        <v>2018</v>
      </c>
      <c r="C113" s="44">
        <v>52500</v>
      </c>
      <c r="D113" s="27">
        <v>19000</v>
      </c>
      <c r="E113" s="570" t="s">
        <v>218</v>
      </c>
      <c r="F113" s="575"/>
      <c r="G113" s="575"/>
      <c r="H113" s="575"/>
      <c r="I113" s="575"/>
      <c r="J113" s="576"/>
    </row>
    <row r="114" spans="2:14" ht="33.9" customHeight="1" x14ac:dyDescent="0.55000000000000004">
      <c r="B114" s="107">
        <v>2019</v>
      </c>
      <c r="C114" s="143">
        <v>45500</v>
      </c>
      <c r="D114" s="27">
        <v>19000</v>
      </c>
      <c r="E114" s="577" t="s">
        <v>317</v>
      </c>
      <c r="F114" s="578"/>
      <c r="G114" s="578"/>
      <c r="H114" s="578"/>
      <c r="I114" s="578"/>
      <c r="J114" s="579"/>
    </row>
    <row r="115" spans="2:14" s="19" customFormat="1" ht="96.6" customHeight="1" x14ac:dyDescent="0.55000000000000004">
      <c r="B115" s="304">
        <v>2020</v>
      </c>
      <c r="C115" s="329">
        <v>0</v>
      </c>
      <c r="D115" s="304">
        <v>0</v>
      </c>
      <c r="E115" s="566" t="s">
        <v>489</v>
      </c>
      <c r="F115" s="567"/>
      <c r="G115" s="567"/>
      <c r="H115" s="567"/>
      <c r="I115" s="567"/>
      <c r="J115" s="568"/>
      <c r="K115" s="63"/>
    </row>
    <row r="117" spans="2:14" x14ac:dyDescent="0.55000000000000004">
      <c r="B117" s="29" t="s">
        <v>231</v>
      </c>
      <c r="C117" s="19"/>
      <c r="D117" s="19"/>
      <c r="E117" s="19"/>
      <c r="F117" s="19"/>
      <c r="G117" s="19"/>
      <c r="H117" s="19"/>
      <c r="I117" s="19"/>
      <c r="J117" s="19"/>
    </row>
    <row r="118" spans="2:14" ht="38.25" customHeight="1" x14ac:dyDescent="0.55000000000000004">
      <c r="B118" s="369" t="s">
        <v>337</v>
      </c>
      <c r="C118" s="380"/>
      <c r="D118" s="380"/>
      <c r="E118" s="380"/>
      <c r="F118" s="380"/>
      <c r="G118" s="380"/>
      <c r="H118" s="380"/>
      <c r="I118" s="380"/>
      <c r="J118" s="380"/>
    </row>
    <row r="119" spans="2:14" ht="16.5" x14ac:dyDescent="0.55000000000000004">
      <c r="B119" s="98" t="s">
        <v>175</v>
      </c>
      <c r="C119" s="98" t="s">
        <v>217</v>
      </c>
      <c r="D119" s="139" t="s">
        <v>253</v>
      </c>
      <c r="E119" s="491" t="s">
        <v>260</v>
      </c>
      <c r="F119" s="492"/>
      <c r="G119" s="492"/>
      <c r="H119" s="492"/>
      <c r="I119" s="492"/>
      <c r="J119" s="493"/>
    </row>
    <row r="120" spans="2:14" x14ac:dyDescent="0.55000000000000004">
      <c r="B120" s="27" t="s">
        <v>215</v>
      </c>
      <c r="C120" s="44">
        <v>18500</v>
      </c>
      <c r="D120" s="44">
        <v>23000</v>
      </c>
      <c r="E120" s="573"/>
      <c r="F120" s="553"/>
      <c r="G120" s="553"/>
      <c r="H120" s="553"/>
      <c r="I120" s="553"/>
      <c r="J120" s="574"/>
    </row>
    <row r="121" spans="2:14" ht="36.75" customHeight="1" x14ac:dyDescent="0.55000000000000004">
      <c r="B121" s="27">
        <v>2017</v>
      </c>
      <c r="C121" s="44">
        <v>29166</v>
      </c>
      <c r="D121" s="44">
        <v>23000</v>
      </c>
      <c r="E121" s="570" t="s">
        <v>219</v>
      </c>
      <c r="F121" s="571"/>
      <c r="G121" s="571"/>
      <c r="H121" s="571"/>
      <c r="I121" s="571"/>
      <c r="J121" s="572"/>
    </row>
    <row r="122" spans="2:14" ht="68.25" customHeight="1" x14ac:dyDescent="0.55000000000000004">
      <c r="B122" s="27">
        <v>2018</v>
      </c>
      <c r="C122" s="44">
        <v>225914</v>
      </c>
      <c r="D122" s="44">
        <f>23000+16000</f>
        <v>39000</v>
      </c>
      <c r="E122" s="570" t="s">
        <v>234</v>
      </c>
      <c r="F122" s="575"/>
      <c r="G122" s="575"/>
      <c r="H122" s="575"/>
      <c r="I122" s="575"/>
      <c r="J122" s="576"/>
      <c r="N122" s="176"/>
    </row>
    <row r="123" spans="2:14" ht="55.5" customHeight="1" x14ac:dyDescent="0.55000000000000004">
      <c r="B123" s="107">
        <v>2019</v>
      </c>
      <c r="C123" s="44">
        <v>419197</v>
      </c>
      <c r="D123" s="44">
        <v>39000</v>
      </c>
      <c r="E123" s="570" t="s">
        <v>220</v>
      </c>
      <c r="F123" s="571"/>
      <c r="G123" s="571"/>
      <c r="H123" s="571"/>
      <c r="I123" s="571"/>
      <c r="J123" s="572"/>
    </row>
    <row r="124" spans="2:14" s="19" customFormat="1" ht="55.5" customHeight="1" x14ac:dyDescent="0.55000000000000004">
      <c r="B124" s="304">
        <v>2020</v>
      </c>
      <c r="C124" s="330">
        <v>604256</v>
      </c>
      <c r="D124" s="330">
        <v>85900</v>
      </c>
      <c r="E124" s="569" t="s">
        <v>448</v>
      </c>
      <c r="F124" s="569"/>
      <c r="G124" s="569"/>
      <c r="H124" s="569"/>
      <c r="I124" s="569"/>
      <c r="J124" s="569"/>
      <c r="K124" s="63"/>
      <c r="N124" s="176"/>
    </row>
    <row r="125" spans="2:14" x14ac:dyDescent="0.55000000000000004">
      <c r="D125" s="176"/>
    </row>
    <row r="126" spans="2:14" x14ac:dyDescent="0.55000000000000004">
      <c r="B126" s="29" t="s">
        <v>214</v>
      </c>
      <c r="C126" s="19"/>
      <c r="D126" s="19"/>
      <c r="E126" s="19"/>
      <c r="F126" s="19"/>
      <c r="G126" s="19"/>
      <c r="H126" s="19"/>
      <c r="I126" s="19"/>
      <c r="J126" s="19"/>
    </row>
    <row r="127" spans="2:14" ht="29.5" customHeight="1" x14ac:dyDescent="0.55000000000000004">
      <c r="B127" s="369" t="s">
        <v>397</v>
      </c>
      <c r="C127" s="369"/>
      <c r="D127" s="369"/>
      <c r="E127" s="369"/>
      <c r="F127" s="369"/>
      <c r="G127" s="369"/>
      <c r="H127" s="56"/>
      <c r="I127" s="56"/>
      <c r="J127" s="56"/>
    </row>
    <row r="128" spans="2:14" ht="76.900000000000006" customHeight="1" x14ac:dyDescent="0.55000000000000004">
      <c r="B128" s="491" t="s">
        <v>237</v>
      </c>
      <c r="C128" s="493"/>
      <c r="D128" s="527" t="s">
        <v>396</v>
      </c>
      <c r="E128" s="527"/>
      <c r="F128" s="490" t="s">
        <v>395</v>
      </c>
      <c r="G128" s="490"/>
      <c r="J128" s="59"/>
      <c r="K128" s="59"/>
      <c r="L128" s="115"/>
      <c r="M128" s="63"/>
    </row>
    <row r="129" spans="2:13" ht="29.65" customHeight="1" x14ac:dyDescent="0.55000000000000004">
      <c r="B129" s="543" t="s">
        <v>307</v>
      </c>
      <c r="C129" s="544"/>
      <c r="D129" s="549">
        <v>6330</v>
      </c>
      <c r="E129" s="549"/>
      <c r="F129" s="547">
        <v>6730</v>
      </c>
      <c r="G129" s="547"/>
      <c r="J129" s="116"/>
      <c r="K129" s="116"/>
      <c r="L129" s="116"/>
      <c r="M129" s="63"/>
    </row>
    <row r="130" spans="2:13" ht="29.65" customHeight="1" x14ac:dyDescent="0.55000000000000004">
      <c r="B130" s="543" t="s">
        <v>238</v>
      </c>
      <c r="C130" s="544"/>
      <c r="D130" s="549">
        <v>813</v>
      </c>
      <c r="E130" s="549"/>
      <c r="F130" s="547">
        <v>931</v>
      </c>
      <c r="G130" s="547"/>
      <c r="J130" s="116"/>
      <c r="K130" s="116"/>
      <c r="L130" s="116"/>
      <c r="M130" s="63"/>
    </row>
    <row r="131" spans="2:13" ht="34.9" customHeight="1" x14ac:dyDescent="0.55000000000000004">
      <c r="B131" s="543" t="s">
        <v>305</v>
      </c>
      <c r="C131" s="544"/>
      <c r="D131" s="550">
        <v>669</v>
      </c>
      <c r="E131" s="550"/>
      <c r="F131" s="548">
        <v>562</v>
      </c>
      <c r="G131" s="548"/>
      <c r="J131" s="117"/>
      <c r="K131" s="117"/>
      <c r="L131" s="117"/>
      <c r="M131" s="63"/>
    </row>
    <row r="132" spans="2:13" ht="32.65" customHeight="1" x14ac:dyDescent="0.55000000000000004">
      <c r="B132" s="543" t="s">
        <v>239</v>
      </c>
      <c r="C132" s="544"/>
      <c r="D132" s="549">
        <v>309</v>
      </c>
      <c r="E132" s="549"/>
      <c r="F132" s="547">
        <v>426</v>
      </c>
      <c r="G132" s="547"/>
      <c r="J132" s="116"/>
      <c r="K132" s="116"/>
      <c r="L132" s="116"/>
      <c r="M132" s="63"/>
    </row>
    <row r="133" spans="2:13" s="19" customFormat="1" ht="32.65" customHeight="1" x14ac:dyDescent="0.55000000000000004">
      <c r="B133" s="543" t="s">
        <v>306</v>
      </c>
      <c r="C133" s="544"/>
      <c r="D133" s="551">
        <v>0</v>
      </c>
      <c r="E133" s="552"/>
      <c r="F133" s="545">
        <v>39</v>
      </c>
      <c r="G133" s="546"/>
      <c r="J133" s="116"/>
      <c r="K133" s="116"/>
      <c r="L133" s="116"/>
      <c r="M133" s="63"/>
    </row>
    <row r="135" spans="2:13" x14ac:dyDescent="0.55000000000000004">
      <c r="B135" s="29" t="s">
        <v>235</v>
      </c>
      <c r="C135" s="19"/>
      <c r="D135" s="19"/>
      <c r="E135" s="19"/>
      <c r="F135" s="19"/>
      <c r="G135" s="19"/>
    </row>
    <row r="136" spans="2:13" ht="31" customHeight="1" x14ac:dyDescent="0.55000000000000004">
      <c r="B136" s="369" t="s">
        <v>400</v>
      </c>
      <c r="C136" s="369"/>
      <c r="D136" s="369"/>
      <c r="E136" s="369"/>
      <c r="F136" s="369"/>
      <c r="G136" s="369"/>
    </row>
    <row r="137" spans="2:13" ht="47.1" customHeight="1" x14ac:dyDescent="0.55000000000000004">
      <c r="B137" s="491" t="s">
        <v>236</v>
      </c>
      <c r="C137" s="492"/>
      <c r="D137" s="527" t="s">
        <v>399</v>
      </c>
      <c r="E137" s="527"/>
      <c r="F137" s="490" t="s">
        <v>398</v>
      </c>
      <c r="G137" s="490"/>
      <c r="H137" s="59"/>
      <c r="I137" s="59"/>
      <c r="K137"/>
      <c r="M137" s="63"/>
    </row>
    <row r="138" spans="2:13" ht="31.15" customHeight="1" x14ac:dyDescent="0.55000000000000004">
      <c r="B138" s="522" t="s">
        <v>240</v>
      </c>
      <c r="C138" s="553"/>
      <c r="D138" s="560">
        <v>19337</v>
      </c>
      <c r="E138" s="561"/>
      <c r="F138" s="554">
        <v>22043</v>
      </c>
      <c r="G138" s="554"/>
      <c r="H138" s="366"/>
      <c r="I138" s="366"/>
      <c r="K138"/>
      <c r="M138" s="63"/>
    </row>
    <row r="139" spans="2:13" ht="35.1" customHeight="1" x14ac:dyDescent="0.55000000000000004">
      <c r="B139" s="522" t="s">
        <v>241</v>
      </c>
      <c r="C139" s="553"/>
      <c r="D139" s="561">
        <v>52</v>
      </c>
      <c r="E139" s="561"/>
      <c r="F139" s="554">
        <v>69</v>
      </c>
      <c r="G139" s="554"/>
      <c r="H139" s="366"/>
      <c r="I139" s="366"/>
      <c r="K139"/>
      <c r="M139" s="63"/>
    </row>
    <row r="140" spans="2:13" ht="40" customHeight="1" x14ac:dyDescent="0.55000000000000004">
      <c r="B140" s="522" t="s">
        <v>242</v>
      </c>
      <c r="C140" s="553"/>
      <c r="D140" s="561">
        <v>71</v>
      </c>
      <c r="E140" s="561"/>
      <c r="F140" s="554">
        <v>82</v>
      </c>
      <c r="G140" s="554"/>
      <c r="H140" s="555"/>
      <c r="I140" s="555"/>
      <c r="K140"/>
      <c r="M140" s="63"/>
    </row>
    <row r="141" spans="2:13" x14ac:dyDescent="0.55000000000000004">
      <c r="B141" s="558" t="s">
        <v>10</v>
      </c>
      <c r="C141" s="559"/>
      <c r="D141" s="562">
        <f>SUM(D138:E140)</f>
        <v>19460</v>
      </c>
      <c r="E141" s="563"/>
      <c r="F141" s="556">
        <f>SUM(F138:G140)</f>
        <v>22194</v>
      </c>
      <c r="G141" s="557"/>
      <c r="H141" s="366"/>
      <c r="I141" s="366"/>
      <c r="K141"/>
      <c r="M141" s="63"/>
    </row>
    <row r="143" spans="2:13" x14ac:dyDescent="0.55000000000000004">
      <c r="B143" s="188" t="s">
        <v>19</v>
      </c>
    </row>
    <row r="144" spans="2:13" ht="34.15" customHeight="1" x14ac:dyDescent="0.55000000000000004">
      <c r="B144" s="516" t="s">
        <v>243</v>
      </c>
      <c r="C144" s="516"/>
      <c r="D144" s="516"/>
      <c r="E144" s="516"/>
      <c r="F144" s="516"/>
      <c r="G144" s="516"/>
      <c r="H144" s="516"/>
      <c r="I144" s="516"/>
      <c r="J144" s="516"/>
      <c r="K144" s="516"/>
    </row>
    <row r="145" spans="2:11" ht="29.7" customHeight="1" x14ac:dyDescent="0.55000000000000004">
      <c r="B145" s="516" t="s">
        <v>244</v>
      </c>
      <c r="C145" s="516"/>
      <c r="D145" s="516"/>
      <c r="E145" s="516"/>
      <c r="F145" s="516"/>
      <c r="G145" s="516"/>
      <c r="H145" s="516"/>
      <c r="I145" s="516"/>
      <c r="J145" s="516"/>
      <c r="K145" s="516"/>
    </row>
  </sheetData>
  <sheetProtection algorithmName="SHA-512" hashValue="6K+qGvH3IE6kbKLuiN4QpBdKhnaJulMIk7YR1H+WjmbFk1tG+30L1YLfCRIPeyQq6+b8ooL2fLtWXjP3vXTzyQ==" saltValue="7n0lkBzmN7PR25Hehm1J7w==" spinCount="100000" sheet="1" formatCells="0" formatColumns="0" formatRows="0" insertColumns="0" insertRows="0" insertHyperlinks="0" deleteColumns="0" deleteRows="0" sort="0" autoFilter="0" pivotTables="0"/>
  <mergeCells count="195">
    <mergeCell ref="C98:D98"/>
    <mergeCell ref="E98:H98"/>
    <mergeCell ref="I98:J98"/>
    <mergeCell ref="B105:J105"/>
    <mergeCell ref="B106:J106"/>
    <mergeCell ref="E115:J115"/>
    <mergeCell ref="E124:J124"/>
    <mergeCell ref="D128:E128"/>
    <mergeCell ref="D129:E129"/>
    <mergeCell ref="B127:G127"/>
    <mergeCell ref="E123:J123"/>
    <mergeCell ref="F128:G128"/>
    <mergeCell ref="B118:J118"/>
    <mergeCell ref="E119:J119"/>
    <mergeCell ref="E110:J110"/>
    <mergeCell ref="E111:J111"/>
    <mergeCell ref="E112:J112"/>
    <mergeCell ref="E113:J113"/>
    <mergeCell ref="E114:J114"/>
    <mergeCell ref="B109:J109"/>
    <mergeCell ref="E122:J122"/>
    <mergeCell ref="E120:J120"/>
    <mergeCell ref="E121:J121"/>
    <mergeCell ref="B101:J101"/>
    <mergeCell ref="E65:F65"/>
    <mergeCell ref="E66:F66"/>
    <mergeCell ref="E67:F67"/>
    <mergeCell ref="E68:F68"/>
    <mergeCell ref="B64:L64"/>
    <mergeCell ref="C72:C73"/>
    <mergeCell ref="B71:G71"/>
    <mergeCell ref="B72:B73"/>
    <mergeCell ref="D72:D73"/>
    <mergeCell ref="E72:E73"/>
    <mergeCell ref="F72:F73"/>
    <mergeCell ref="B139:C139"/>
    <mergeCell ref="F139:G139"/>
    <mergeCell ref="H139:I139"/>
    <mergeCell ref="B140:C140"/>
    <mergeCell ref="F140:G140"/>
    <mergeCell ref="H140:I140"/>
    <mergeCell ref="F141:G141"/>
    <mergeCell ref="B141:C141"/>
    <mergeCell ref="D138:E138"/>
    <mergeCell ref="D139:E139"/>
    <mergeCell ref="D140:E140"/>
    <mergeCell ref="D141:E141"/>
    <mergeCell ref="F138:G138"/>
    <mergeCell ref="H138:I138"/>
    <mergeCell ref="B138:C138"/>
    <mergeCell ref="H141:I141"/>
    <mergeCell ref="E61:F61"/>
    <mergeCell ref="B50:K50"/>
    <mergeCell ref="C81:N81"/>
    <mergeCell ref="C80:N80"/>
    <mergeCell ref="C78:N78"/>
    <mergeCell ref="B137:C137"/>
    <mergeCell ref="F137:G137"/>
    <mergeCell ref="B128:C128"/>
    <mergeCell ref="B129:C129"/>
    <mergeCell ref="B130:C130"/>
    <mergeCell ref="B131:C131"/>
    <mergeCell ref="B132:C132"/>
    <mergeCell ref="B133:C133"/>
    <mergeCell ref="F133:G133"/>
    <mergeCell ref="F129:G129"/>
    <mergeCell ref="F130:G130"/>
    <mergeCell ref="F131:G131"/>
    <mergeCell ref="F132:G132"/>
    <mergeCell ref="D130:E130"/>
    <mergeCell ref="D131:E131"/>
    <mergeCell ref="D132:E132"/>
    <mergeCell ref="D133:E133"/>
    <mergeCell ref="D137:E137"/>
    <mergeCell ref="B136:G136"/>
    <mergeCell ref="B92:J92"/>
    <mergeCell ref="E46:F46"/>
    <mergeCell ref="B47:F47"/>
    <mergeCell ref="E45:F45"/>
    <mergeCell ref="C46:D46"/>
    <mergeCell ref="I44:L44"/>
    <mergeCell ref="I56:L56"/>
    <mergeCell ref="G72:G73"/>
    <mergeCell ref="B85:B86"/>
    <mergeCell ref="D85:D86"/>
    <mergeCell ref="E85:E86"/>
    <mergeCell ref="F85:F86"/>
    <mergeCell ref="G85:G86"/>
    <mergeCell ref="C85:C86"/>
    <mergeCell ref="B84:G84"/>
    <mergeCell ref="B45:B46"/>
    <mergeCell ref="E56:F56"/>
    <mergeCell ref="E57:F57"/>
    <mergeCell ref="E58:F58"/>
    <mergeCell ref="E59:F59"/>
    <mergeCell ref="E60:F60"/>
    <mergeCell ref="B51:K51"/>
    <mergeCell ref="B52:J52"/>
    <mergeCell ref="I47:L47"/>
    <mergeCell ref="C97:D97"/>
    <mergeCell ref="E97:H97"/>
    <mergeCell ref="E96:H96"/>
    <mergeCell ref="I96:J96"/>
    <mergeCell ref="I97:J97"/>
    <mergeCell ref="C93:D93"/>
    <mergeCell ref="C94:D94"/>
    <mergeCell ref="C95:D95"/>
    <mergeCell ref="E93:H93"/>
    <mergeCell ref="I93:J93"/>
    <mergeCell ref="E94:H94"/>
    <mergeCell ref="E95:H95"/>
    <mergeCell ref="I94:J94"/>
    <mergeCell ref="I95:J95"/>
    <mergeCell ref="C96:D96"/>
    <mergeCell ref="I59:L59"/>
    <mergeCell ref="I60:L60"/>
    <mergeCell ref="I57:L57"/>
    <mergeCell ref="I58:L58"/>
    <mergeCell ref="E44:F44"/>
    <mergeCell ref="E41:F41"/>
    <mergeCell ref="I45:L45"/>
    <mergeCell ref="C40:D40"/>
    <mergeCell ref="B2:B3"/>
    <mergeCell ref="G56:H56"/>
    <mergeCell ref="B56:D56"/>
    <mergeCell ref="B38:L38"/>
    <mergeCell ref="B55:L55"/>
    <mergeCell ref="C44:D44"/>
    <mergeCell ref="C39:D39"/>
    <mergeCell ref="E39:F39"/>
    <mergeCell ref="I39:L39"/>
    <mergeCell ref="I40:L40"/>
    <mergeCell ref="I41:L41"/>
    <mergeCell ref="I42:L42"/>
    <mergeCell ref="C41:D42"/>
    <mergeCell ref="E42:F42"/>
    <mergeCell ref="E40:F40"/>
    <mergeCell ref="I46:L46"/>
    <mergeCell ref="E43:F43"/>
    <mergeCell ref="C45:D45"/>
    <mergeCell ref="C43:D43"/>
    <mergeCell ref="B60:D60"/>
    <mergeCell ref="G60:H60"/>
    <mergeCell ref="B57:D57"/>
    <mergeCell ref="B58:D58"/>
    <mergeCell ref="B59:D59"/>
    <mergeCell ref="G57:H57"/>
    <mergeCell ref="G58:H58"/>
    <mergeCell ref="G59:H59"/>
    <mergeCell ref="B40:B43"/>
    <mergeCell ref="B6:N6"/>
    <mergeCell ref="B7:N7"/>
    <mergeCell ref="B5:N5"/>
    <mergeCell ref="B28:N28"/>
    <mergeCell ref="B29:N29"/>
    <mergeCell ref="B30:N30"/>
    <mergeCell ref="B31:N31"/>
    <mergeCell ref="B32:N32"/>
    <mergeCell ref="B33:N33"/>
    <mergeCell ref="C11:D11"/>
    <mergeCell ref="B10:L10"/>
    <mergeCell ref="C20:D20"/>
    <mergeCell ref="B19:L19"/>
    <mergeCell ref="E11:F11"/>
    <mergeCell ref="G11:H11"/>
    <mergeCell ref="I11:J11"/>
    <mergeCell ref="K11:L11"/>
    <mergeCell ref="E20:F20"/>
    <mergeCell ref="G20:H20"/>
    <mergeCell ref="I20:J20"/>
    <mergeCell ref="K20:L20"/>
    <mergeCell ref="I43:L43"/>
    <mergeCell ref="C79:N79"/>
    <mergeCell ref="B34:M34"/>
    <mergeCell ref="B35:L35"/>
    <mergeCell ref="B102:J102"/>
    <mergeCell ref="B103:J103"/>
    <mergeCell ref="B104:J104"/>
    <mergeCell ref="B144:K144"/>
    <mergeCell ref="B145:K145"/>
    <mergeCell ref="B61:D61"/>
    <mergeCell ref="G61:H61"/>
    <mergeCell ref="I61:L61"/>
    <mergeCell ref="B67:D67"/>
    <mergeCell ref="G67:H67"/>
    <mergeCell ref="I67:L67"/>
    <mergeCell ref="B68:D68"/>
    <mergeCell ref="G68:H68"/>
    <mergeCell ref="I68:L68"/>
    <mergeCell ref="B65:D65"/>
    <mergeCell ref="G65:H65"/>
    <mergeCell ref="I65:L65"/>
    <mergeCell ref="B66:D66"/>
    <mergeCell ref="G66:H66"/>
    <mergeCell ref="I66:L6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E1937-E4B6-4657-94D5-09F282EAE4AE}">
  <dimension ref="A1:K77"/>
  <sheetViews>
    <sheetView showGridLines="0" zoomScale="60" zoomScaleNormal="60" workbookViewId="0">
      <selection activeCell="I30" sqref="I30"/>
    </sheetView>
  </sheetViews>
  <sheetFormatPr baseColWidth="10" defaultRowHeight="14.4" x14ac:dyDescent="0.55000000000000004"/>
  <cols>
    <col min="1" max="1" width="28.83984375" bestFit="1" customWidth="1"/>
    <col min="2" max="2" width="61" bestFit="1" customWidth="1"/>
    <col min="3" max="3" width="13.26171875" customWidth="1"/>
    <col min="4" max="4" width="14.15625" customWidth="1"/>
    <col min="5" max="5" width="14.15625" style="19" customWidth="1"/>
    <col min="6" max="7" width="13" customWidth="1"/>
    <col min="9" max="9" width="215.47265625" customWidth="1"/>
  </cols>
  <sheetData>
    <row r="1" spans="1:9" s="19" customFormat="1" x14ac:dyDescent="0.55000000000000004"/>
    <row r="2" spans="1:9" x14ac:dyDescent="0.55000000000000004">
      <c r="A2" s="24" t="s">
        <v>97</v>
      </c>
      <c r="B2" s="370"/>
    </row>
    <row r="3" spans="1:9" x14ac:dyDescent="0.55000000000000004">
      <c r="A3" s="24" t="s">
        <v>98</v>
      </c>
      <c r="B3" s="370"/>
    </row>
    <row r="4" spans="1:9" s="19" customFormat="1" x14ac:dyDescent="0.55000000000000004">
      <c r="A4" s="24"/>
      <c r="B4" s="93"/>
    </row>
    <row r="5" spans="1:9" s="19" customFormat="1" x14ac:dyDescent="0.55000000000000004">
      <c r="A5" s="24"/>
      <c r="B5" s="191" t="s">
        <v>211</v>
      </c>
      <c r="C5" s="18"/>
    </row>
    <row r="6" spans="1:9" s="19" customFormat="1" x14ac:dyDescent="0.55000000000000004">
      <c r="A6" s="24"/>
      <c r="B6" s="483" t="s">
        <v>95</v>
      </c>
      <c r="C6" s="483"/>
      <c r="D6" s="483"/>
      <c r="E6" s="483"/>
      <c r="F6" s="483"/>
      <c r="G6" s="483"/>
      <c r="H6" s="483"/>
      <c r="I6" s="483"/>
    </row>
    <row r="7" spans="1:9" s="19" customFormat="1" x14ac:dyDescent="0.55000000000000004">
      <c r="A7" s="24"/>
      <c r="B7" s="483" t="s">
        <v>94</v>
      </c>
      <c r="C7" s="483"/>
      <c r="D7" s="483"/>
      <c r="E7" s="483"/>
      <c r="F7" s="483"/>
      <c r="G7" s="483"/>
      <c r="H7" s="483"/>
      <c r="I7" s="483"/>
    </row>
    <row r="8" spans="1:9" s="19" customFormat="1" x14ac:dyDescent="0.55000000000000004">
      <c r="A8" s="24"/>
      <c r="B8" s="581" t="s">
        <v>24</v>
      </c>
      <c r="C8" s="581"/>
      <c r="D8" s="581"/>
      <c r="E8" s="581"/>
      <c r="F8" s="581"/>
      <c r="G8" s="581"/>
      <c r="H8" s="581"/>
      <c r="I8" s="581"/>
    </row>
    <row r="9" spans="1:9" s="19" customFormat="1" x14ac:dyDescent="0.55000000000000004">
      <c r="A9" s="24"/>
      <c r="B9" s="483" t="s">
        <v>29</v>
      </c>
      <c r="C9" s="483"/>
      <c r="D9" s="483"/>
      <c r="E9" s="483"/>
      <c r="F9" s="483"/>
      <c r="G9" s="483"/>
      <c r="H9" s="483"/>
      <c r="I9" s="483"/>
    </row>
    <row r="10" spans="1:9" s="19" customFormat="1" x14ac:dyDescent="0.55000000000000004">
      <c r="A10" s="24"/>
      <c r="B10" s="483" t="s">
        <v>116</v>
      </c>
      <c r="C10" s="483"/>
      <c r="D10" s="483"/>
      <c r="E10" s="483"/>
      <c r="F10" s="483"/>
      <c r="G10" s="483"/>
      <c r="H10" s="483"/>
      <c r="I10" s="483"/>
    </row>
    <row r="11" spans="1:9" s="19" customFormat="1" x14ac:dyDescent="0.55000000000000004">
      <c r="A11" s="24"/>
      <c r="B11" s="483" t="s">
        <v>80</v>
      </c>
      <c r="C11" s="483"/>
      <c r="D11" s="483"/>
      <c r="E11" s="483"/>
      <c r="F11" s="483"/>
      <c r="G11" s="483"/>
      <c r="H11" s="483"/>
      <c r="I11" s="483"/>
    </row>
    <row r="12" spans="1:9" s="19" customFormat="1" x14ac:dyDescent="0.55000000000000004">
      <c r="A12" s="24"/>
      <c r="B12" s="580" t="s">
        <v>510</v>
      </c>
      <c r="C12" s="580"/>
      <c r="D12" s="580"/>
      <c r="E12" s="580"/>
      <c r="F12" s="580"/>
      <c r="G12" s="580"/>
      <c r="H12" s="580"/>
      <c r="I12" s="580"/>
    </row>
    <row r="13" spans="1:9" s="19" customFormat="1" x14ac:dyDescent="0.55000000000000004">
      <c r="A13" s="24"/>
      <c r="B13" s="580" t="s">
        <v>511</v>
      </c>
      <c r="C13" s="580"/>
      <c r="D13" s="580"/>
      <c r="E13" s="580"/>
      <c r="F13" s="580"/>
      <c r="G13" s="580"/>
      <c r="H13" s="580"/>
      <c r="I13" s="580"/>
    </row>
    <row r="14" spans="1:9" s="19" customFormat="1" x14ac:dyDescent="0.55000000000000004">
      <c r="A14" s="24"/>
      <c r="B14" s="483" t="s">
        <v>143</v>
      </c>
      <c r="C14" s="483"/>
      <c r="D14" s="483"/>
      <c r="E14" s="483"/>
      <c r="F14" s="483"/>
      <c r="G14" s="483"/>
      <c r="H14" s="483"/>
      <c r="I14" s="483"/>
    </row>
    <row r="15" spans="1:9" s="19" customFormat="1" x14ac:dyDescent="0.55000000000000004">
      <c r="A15" s="24"/>
      <c r="B15" s="582" t="s">
        <v>144</v>
      </c>
      <c r="C15" s="582"/>
      <c r="D15" s="582"/>
      <c r="E15" s="582"/>
      <c r="F15" s="582"/>
      <c r="G15" s="582"/>
      <c r="H15" s="582"/>
      <c r="I15" s="582"/>
    </row>
    <row r="16" spans="1:9" s="19" customFormat="1" x14ac:dyDescent="0.55000000000000004">
      <c r="A16" s="24"/>
    </row>
    <row r="17" spans="2:7" x14ac:dyDescent="0.55000000000000004">
      <c r="B17" s="29" t="s">
        <v>21</v>
      </c>
    </row>
    <row r="18" spans="2:7" ht="25.5" customHeight="1" x14ac:dyDescent="0.55000000000000004">
      <c r="B18" s="481" t="s">
        <v>296</v>
      </c>
      <c r="C18" s="481"/>
      <c r="D18" s="481"/>
      <c r="E18" s="481"/>
      <c r="F18" s="481"/>
      <c r="G18" s="481"/>
    </row>
    <row r="19" spans="2:7" x14ac:dyDescent="0.55000000000000004">
      <c r="B19" s="21"/>
      <c r="C19" s="202">
        <v>2020</v>
      </c>
      <c r="D19" s="277">
        <v>2019</v>
      </c>
      <c r="E19" s="28">
        <v>2018</v>
      </c>
      <c r="F19" s="277">
        <v>2017</v>
      </c>
      <c r="G19" s="28">
        <v>2016</v>
      </c>
    </row>
    <row r="20" spans="2:7" x14ac:dyDescent="0.55000000000000004">
      <c r="B20" s="34" t="s">
        <v>93</v>
      </c>
      <c r="C20" s="107" t="s">
        <v>96</v>
      </c>
      <c r="D20" s="270" t="s">
        <v>96</v>
      </c>
      <c r="E20" s="27" t="s">
        <v>96</v>
      </c>
      <c r="F20" s="270" t="s">
        <v>96</v>
      </c>
      <c r="G20" s="27" t="s">
        <v>96</v>
      </c>
    </row>
    <row r="21" spans="2:7" x14ac:dyDescent="0.55000000000000004">
      <c r="B21" s="34" t="s">
        <v>117</v>
      </c>
      <c r="C21" s="337" t="s">
        <v>453</v>
      </c>
      <c r="D21" s="296" t="s">
        <v>268</v>
      </c>
      <c r="E21" s="66" t="s">
        <v>99</v>
      </c>
      <c r="F21" s="296" t="s">
        <v>107</v>
      </c>
      <c r="G21" s="27" t="s">
        <v>108</v>
      </c>
    </row>
    <row r="22" spans="2:7" x14ac:dyDescent="0.55000000000000004">
      <c r="B22" s="34" t="s">
        <v>118</v>
      </c>
      <c r="C22" s="337" t="s">
        <v>454</v>
      </c>
      <c r="D22" s="296" t="s">
        <v>269</v>
      </c>
      <c r="E22" s="66" t="s">
        <v>100</v>
      </c>
      <c r="F22" s="296" t="s">
        <v>109</v>
      </c>
      <c r="G22" s="27" t="s">
        <v>110</v>
      </c>
    </row>
    <row r="23" spans="2:7" x14ac:dyDescent="0.55000000000000004">
      <c r="B23" s="34" t="s">
        <v>119</v>
      </c>
      <c r="C23" s="337" t="s">
        <v>455</v>
      </c>
      <c r="D23" s="296" t="s">
        <v>270</v>
      </c>
      <c r="E23" s="66" t="s">
        <v>101</v>
      </c>
      <c r="F23" s="296" t="s">
        <v>111</v>
      </c>
      <c r="G23" s="66" t="s">
        <v>112</v>
      </c>
    </row>
    <row r="24" spans="2:7" x14ac:dyDescent="0.55000000000000004">
      <c r="B24" s="34" t="s">
        <v>120</v>
      </c>
      <c r="C24" s="337" t="s">
        <v>456</v>
      </c>
      <c r="D24" s="296" t="s">
        <v>271</v>
      </c>
      <c r="E24" s="66" t="s">
        <v>102</v>
      </c>
      <c r="F24" s="296" t="s">
        <v>113</v>
      </c>
      <c r="G24" s="66" t="s">
        <v>114</v>
      </c>
    </row>
    <row r="25" spans="2:7" x14ac:dyDescent="0.55000000000000004">
      <c r="B25" s="65" t="s">
        <v>121</v>
      </c>
      <c r="C25" s="107">
        <v>0</v>
      </c>
      <c r="D25" s="270">
        <v>0</v>
      </c>
      <c r="E25" s="27">
        <v>0</v>
      </c>
      <c r="F25" s="270">
        <v>0</v>
      </c>
      <c r="G25" s="27">
        <v>0</v>
      </c>
    </row>
    <row r="26" spans="2:7" x14ac:dyDescent="0.55000000000000004">
      <c r="B26" s="65" t="s">
        <v>122</v>
      </c>
      <c r="C26" s="337" t="s">
        <v>457</v>
      </c>
      <c r="D26" s="296" t="s">
        <v>272</v>
      </c>
      <c r="E26" s="66" t="s">
        <v>103</v>
      </c>
      <c r="F26" s="296" t="s">
        <v>186</v>
      </c>
      <c r="G26" s="27" t="s">
        <v>70</v>
      </c>
    </row>
    <row r="27" spans="2:7" x14ac:dyDescent="0.55000000000000004">
      <c r="B27" s="65" t="s">
        <v>123</v>
      </c>
      <c r="C27" s="107">
        <v>0</v>
      </c>
      <c r="D27" s="270">
        <v>0</v>
      </c>
      <c r="E27" s="27">
        <v>0</v>
      </c>
      <c r="F27" s="270">
        <v>0</v>
      </c>
      <c r="G27" s="27">
        <v>0</v>
      </c>
    </row>
    <row r="28" spans="2:7" x14ac:dyDescent="0.55000000000000004">
      <c r="B28" s="65" t="s">
        <v>124</v>
      </c>
      <c r="C28" s="337" t="s">
        <v>458</v>
      </c>
      <c r="D28" s="296" t="s">
        <v>273</v>
      </c>
      <c r="E28" s="66" t="s">
        <v>104</v>
      </c>
      <c r="F28" s="270" t="s">
        <v>105</v>
      </c>
      <c r="G28" s="66" t="s">
        <v>106</v>
      </c>
    </row>
    <row r="30" spans="2:7" x14ac:dyDescent="0.55000000000000004">
      <c r="B30" s="29" t="s">
        <v>115</v>
      </c>
      <c r="C30" s="19"/>
      <c r="D30" s="19"/>
      <c r="F30" s="19"/>
    </row>
    <row r="31" spans="2:7" ht="28.8" customHeight="1" x14ac:dyDescent="0.55000000000000004">
      <c r="B31" s="481" t="s">
        <v>295</v>
      </c>
      <c r="C31" s="481"/>
      <c r="D31" s="481"/>
      <c r="E31" s="481"/>
      <c r="F31" s="481"/>
    </row>
    <row r="32" spans="2:7" x14ac:dyDescent="0.55000000000000004">
      <c r="B32" s="21"/>
      <c r="C32" s="202">
        <v>2020</v>
      </c>
      <c r="D32" s="277">
        <v>2019</v>
      </c>
      <c r="E32" s="154">
        <v>2018</v>
      </c>
      <c r="F32" s="277">
        <v>2017</v>
      </c>
      <c r="G32" s="153"/>
    </row>
    <row r="33" spans="2:10" ht="28.8" x14ac:dyDescent="0.55000000000000004">
      <c r="B33" s="52" t="s">
        <v>290</v>
      </c>
      <c r="C33" s="107" t="s">
        <v>459</v>
      </c>
      <c r="D33" s="270" t="s">
        <v>274</v>
      </c>
      <c r="E33" s="27" t="s">
        <v>197</v>
      </c>
      <c r="F33" s="270" t="s">
        <v>199</v>
      </c>
      <c r="G33" s="152"/>
    </row>
    <row r="34" spans="2:10" ht="57.6" x14ac:dyDescent="0.55000000000000004">
      <c r="B34" s="52" t="s">
        <v>304</v>
      </c>
      <c r="C34" s="107" t="s">
        <v>509</v>
      </c>
      <c r="D34" s="270" t="s">
        <v>275</v>
      </c>
      <c r="E34" s="27" t="s">
        <v>198</v>
      </c>
      <c r="F34" s="270" t="s">
        <v>200</v>
      </c>
      <c r="G34" s="152"/>
    </row>
    <row r="36" spans="2:10" x14ac:dyDescent="0.55000000000000004">
      <c r="B36" s="29" t="s">
        <v>139</v>
      </c>
      <c r="C36" s="19"/>
      <c r="D36" s="19"/>
      <c r="F36" s="19"/>
    </row>
    <row r="37" spans="2:10" ht="31.2" customHeight="1" x14ac:dyDescent="0.55000000000000004">
      <c r="B37" s="481" t="s">
        <v>294</v>
      </c>
      <c r="C37" s="481"/>
      <c r="D37" s="481"/>
      <c r="E37" s="481"/>
      <c r="F37" s="481"/>
      <c r="G37" s="481"/>
      <c r="H37" s="187"/>
      <c r="I37" s="63"/>
    </row>
    <row r="38" spans="2:10" x14ac:dyDescent="0.55000000000000004">
      <c r="B38" s="21"/>
      <c r="C38" s="202">
        <v>2020</v>
      </c>
      <c r="D38" s="277">
        <v>2019</v>
      </c>
      <c r="E38" s="28">
        <v>2018</v>
      </c>
      <c r="F38" s="277">
        <v>2017</v>
      </c>
      <c r="G38" s="28">
        <v>2016</v>
      </c>
      <c r="I38" s="187"/>
      <c r="J38" s="63"/>
    </row>
    <row r="39" spans="2:10" x14ac:dyDescent="0.55000000000000004">
      <c r="B39" s="34" t="s">
        <v>190</v>
      </c>
      <c r="C39" s="107" t="s">
        <v>460</v>
      </c>
      <c r="D39" s="270" t="s">
        <v>276</v>
      </c>
      <c r="E39" s="27" t="s">
        <v>151</v>
      </c>
      <c r="F39" s="270" t="s">
        <v>188</v>
      </c>
      <c r="G39" s="27" t="s">
        <v>192</v>
      </c>
      <c r="I39" s="63"/>
      <c r="J39" s="63"/>
    </row>
    <row r="40" spans="2:10" x14ac:dyDescent="0.55000000000000004">
      <c r="B40" s="34" t="s">
        <v>191</v>
      </c>
      <c r="C40" s="250" t="s">
        <v>325</v>
      </c>
      <c r="D40" s="270" t="s">
        <v>325</v>
      </c>
      <c r="E40" s="66" t="s">
        <v>193</v>
      </c>
      <c r="F40" s="296" t="s">
        <v>189</v>
      </c>
      <c r="G40" s="27" t="s">
        <v>187</v>
      </c>
      <c r="I40" s="63"/>
      <c r="J40" s="63"/>
    </row>
    <row r="41" spans="2:10" x14ac:dyDescent="0.55000000000000004">
      <c r="B41" s="34" t="s">
        <v>201</v>
      </c>
      <c r="C41" s="338">
        <v>0.82</v>
      </c>
      <c r="D41" s="271">
        <v>0.83</v>
      </c>
      <c r="E41" s="91">
        <v>0.85</v>
      </c>
      <c r="F41" s="297">
        <v>0.81</v>
      </c>
      <c r="G41" s="30">
        <v>0.89</v>
      </c>
    </row>
    <row r="42" spans="2:10" ht="28.8" x14ac:dyDescent="0.55000000000000004">
      <c r="B42" s="52" t="s">
        <v>202</v>
      </c>
      <c r="C42" s="337" t="s">
        <v>461</v>
      </c>
      <c r="D42" s="296" t="s">
        <v>277</v>
      </c>
      <c r="E42" s="66" t="s">
        <v>196</v>
      </c>
      <c r="F42" s="296" t="s">
        <v>195</v>
      </c>
      <c r="G42" s="66" t="s">
        <v>194</v>
      </c>
    </row>
    <row r="44" spans="2:10" x14ac:dyDescent="0.55000000000000004">
      <c r="B44" s="29" t="s">
        <v>55</v>
      </c>
      <c r="C44" s="11"/>
      <c r="D44" s="4"/>
      <c r="E44" s="4"/>
      <c r="F44" s="4"/>
      <c r="G44" s="163"/>
      <c r="H44" s="161"/>
    </row>
    <row r="45" spans="2:10" ht="33.299999999999997" customHeight="1" x14ac:dyDescent="0.55000000000000004">
      <c r="B45" s="369" t="s">
        <v>335</v>
      </c>
      <c r="C45" s="369"/>
      <c r="D45" s="369"/>
      <c r="E45" s="369"/>
      <c r="F45" s="369"/>
      <c r="G45" s="369"/>
      <c r="H45" s="64"/>
    </row>
    <row r="46" spans="2:10" x14ac:dyDescent="0.55000000000000004">
      <c r="B46" s="159" t="s">
        <v>3</v>
      </c>
      <c r="C46" s="205">
        <v>2020</v>
      </c>
      <c r="D46" s="298">
        <v>2019</v>
      </c>
      <c r="E46" s="160">
        <v>2018</v>
      </c>
      <c r="F46" s="298">
        <v>2017</v>
      </c>
      <c r="G46" s="162">
        <v>2016</v>
      </c>
      <c r="H46" s="64"/>
      <c r="I46" s="64"/>
    </row>
    <row r="47" spans="2:10" x14ac:dyDescent="0.55000000000000004">
      <c r="B47" s="158" t="s">
        <v>291</v>
      </c>
      <c r="C47" s="223">
        <v>106</v>
      </c>
      <c r="D47" s="278">
        <v>62</v>
      </c>
      <c r="E47" s="6">
        <v>55</v>
      </c>
      <c r="F47" s="278">
        <v>80</v>
      </c>
      <c r="G47" s="127">
        <v>12</v>
      </c>
      <c r="H47" s="64"/>
      <c r="I47" s="64"/>
    </row>
    <row r="48" spans="2:10" x14ac:dyDescent="0.55000000000000004">
      <c r="B48" s="158" t="s">
        <v>1</v>
      </c>
      <c r="C48" s="6" t="s">
        <v>70</v>
      </c>
      <c r="D48" s="278" t="s">
        <v>70</v>
      </c>
      <c r="E48" s="6">
        <v>2</v>
      </c>
      <c r="F48" s="278" t="s">
        <v>70</v>
      </c>
      <c r="G48" s="127" t="s">
        <v>70</v>
      </c>
      <c r="H48" s="64"/>
      <c r="I48" s="64"/>
    </row>
    <row r="49" spans="2:11" x14ac:dyDescent="0.55000000000000004">
      <c r="B49" s="158" t="s">
        <v>147</v>
      </c>
      <c r="C49" s="223" t="s">
        <v>70</v>
      </c>
      <c r="D49" s="278" t="s">
        <v>70</v>
      </c>
      <c r="E49" s="6">
        <v>1</v>
      </c>
      <c r="F49" s="278">
        <v>6</v>
      </c>
      <c r="G49" s="156">
        <v>5</v>
      </c>
      <c r="H49" s="64"/>
      <c r="I49" s="64"/>
      <c r="J49" s="19"/>
      <c r="K49" s="19"/>
    </row>
    <row r="50" spans="2:11" x14ac:dyDescent="0.55000000000000004">
      <c r="B50" s="158" t="s">
        <v>148</v>
      </c>
      <c r="C50" s="6" t="s">
        <v>70</v>
      </c>
      <c r="D50" s="278" t="s">
        <v>70</v>
      </c>
      <c r="E50" s="6">
        <v>3</v>
      </c>
      <c r="F50" s="278">
        <v>6</v>
      </c>
      <c r="G50" s="156">
        <v>4</v>
      </c>
      <c r="H50" s="64"/>
      <c r="I50" s="64"/>
      <c r="J50" s="19"/>
      <c r="K50" s="19"/>
    </row>
    <row r="51" spans="2:11" x14ac:dyDescent="0.55000000000000004">
      <c r="B51" s="159" t="s">
        <v>2</v>
      </c>
      <c r="C51" s="202">
        <v>106</v>
      </c>
      <c r="D51" s="277">
        <v>62</v>
      </c>
      <c r="E51" s="157">
        <f>SUM(E47:E50)</f>
        <v>61</v>
      </c>
      <c r="F51" s="277">
        <f xml:space="preserve"> 92</f>
        <v>92</v>
      </c>
      <c r="G51" s="157">
        <v>21</v>
      </c>
      <c r="H51" s="64"/>
      <c r="I51" s="64"/>
    </row>
    <row r="52" spans="2:11" x14ac:dyDescent="0.55000000000000004">
      <c r="B52" s="72"/>
      <c r="C52" s="72"/>
      <c r="D52" s="36"/>
      <c r="E52" s="36"/>
      <c r="F52" s="36"/>
      <c r="G52" s="36"/>
      <c r="H52" s="161"/>
      <c r="I52" s="19"/>
      <c r="J52" s="18"/>
    </row>
    <row r="53" spans="2:11" x14ac:dyDescent="0.55000000000000004">
      <c r="B53" s="192" t="s">
        <v>79</v>
      </c>
      <c r="C53" s="72"/>
      <c r="D53" s="36"/>
      <c r="E53" s="36"/>
      <c r="F53" s="36"/>
      <c r="G53" s="36"/>
      <c r="H53" s="19"/>
      <c r="I53" s="19"/>
      <c r="J53" s="18"/>
    </row>
    <row r="54" spans="2:11" x14ac:dyDescent="0.55000000000000004">
      <c r="B54" s="583" t="s">
        <v>149</v>
      </c>
      <c r="C54" s="583"/>
      <c r="D54" s="583"/>
      <c r="E54" s="583"/>
      <c r="F54" s="583"/>
      <c r="G54" s="583"/>
      <c r="H54" s="583"/>
      <c r="I54" s="583"/>
      <c r="J54" s="583"/>
    </row>
    <row r="55" spans="2:11" x14ac:dyDescent="0.55000000000000004">
      <c r="B55" s="476" t="s">
        <v>150</v>
      </c>
      <c r="C55" s="476"/>
      <c r="D55" s="476"/>
      <c r="E55" s="476"/>
      <c r="F55" s="476"/>
      <c r="G55" s="476"/>
      <c r="H55" s="476"/>
      <c r="I55" s="476"/>
      <c r="J55" s="476"/>
    </row>
    <row r="56" spans="2:11" x14ac:dyDescent="0.55000000000000004">
      <c r="B56" s="476" t="s">
        <v>413</v>
      </c>
      <c r="C56" s="476"/>
      <c r="D56" s="476"/>
      <c r="E56" s="476"/>
      <c r="F56" s="476"/>
      <c r="G56" s="476"/>
      <c r="H56" s="476"/>
      <c r="I56" s="476"/>
      <c r="J56" s="476"/>
    </row>
    <row r="57" spans="2:11" x14ac:dyDescent="0.55000000000000004">
      <c r="B57" s="476" t="s">
        <v>145</v>
      </c>
      <c r="C57" s="476"/>
      <c r="D57" s="476"/>
      <c r="E57" s="476"/>
      <c r="F57" s="476"/>
      <c r="G57" s="476"/>
      <c r="H57" s="476"/>
      <c r="I57" s="476"/>
      <c r="J57" s="476"/>
    </row>
    <row r="58" spans="2:11" x14ac:dyDescent="0.55000000000000004">
      <c r="F58" s="36"/>
      <c r="G58" s="36"/>
      <c r="H58" s="19"/>
      <c r="I58" s="19"/>
      <c r="J58" s="18"/>
    </row>
    <row r="59" spans="2:11" x14ac:dyDescent="0.55000000000000004">
      <c r="B59" s="29" t="s">
        <v>56</v>
      </c>
      <c r="C59" s="11"/>
      <c r="D59" s="4"/>
      <c r="E59" s="4"/>
      <c r="F59" s="4"/>
      <c r="G59" s="4"/>
    </row>
    <row r="60" spans="2:11" ht="36.299999999999997" customHeight="1" x14ac:dyDescent="0.55000000000000004">
      <c r="B60" s="369" t="s">
        <v>293</v>
      </c>
      <c r="C60" s="369"/>
      <c r="D60" s="369"/>
      <c r="E60" s="369"/>
      <c r="F60" s="64"/>
      <c r="G60" s="64"/>
    </row>
    <row r="61" spans="2:11" x14ac:dyDescent="0.55000000000000004">
      <c r="B61" s="159" t="s">
        <v>206</v>
      </c>
      <c r="C61" s="205">
        <v>2020</v>
      </c>
      <c r="D61" s="298">
        <v>2019</v>
      </c>
      <c r="E61" s="160">
        <v>2018</v>
      </c>
      <c r="F61" s="19"/>
      <c r="G61" s="123"/>
      <c r="H61" s="123"/>
    </row>
    <row r="62" spans="2:11" x14ac:dyDescent="0.55000000000000004">
      <c r="B62" s="158" t="s">
        <v>336</v>
      </c>
      <c r="C62" s="121">
        <v>42748</v>
      </c>
      <c r="D62" s="299">
        <v>100896</v>
      </c>
      <c r="E62" s="121">
        <v>95109</v>
      </c>
      <c r="F62" s="180"/>
      <c r="G62" s="124"/>
      <c r="H62" s="124"/>
    </row>
    <row r="63" spans="2:11" x14ac:dyDescent="0.55000000000000004">
      <c r="B63" s="158" t="s">
        <v>297</v>
      </c>
      <c r="C63" s="121">
        <v>219677</v>
      </c>
      <c r="D63" s="299">
        <v>303863</v>
      </c>
      <c r="E63" s="121">
        <f>179550+213000</f>
        <v>392550</v>
      </c>
      <c r="F63" s="19"/>
      <c r="G63" s="124"/>
      <c r="H63" s="124"/>
    </row>
    <row r="64" spans="2:11" x14ac:dyDescent="0.55000000000000004">
      <c r="B64" s="159" t="s">
        <v>2</v>
      </c>
      <c r="C64" s="122">
        <f>SUM(C62:C63)</f>
        <v>262425</v>
      </c>
      <c r="D64" s="300">
        <f>SUM(D62:D63)</f>
        <v>404759</v>
      </c>
      <c r="E64" s="122">
        <f>SUM(E62:E63)</f>
        <v>487659</v>
      </c>
      <c r="F64" s="19"/>
      <c r="G64" s="125"/>
      <c r="H64" s="125"/>
    </row>
    <row r="65" spans="2:9" x14ac:dyDescent="0.55000000000000004">
      <c r="C65" s="19"/>
      <c r="E65"/>
    </row>
    <row r="66" spans="2:9" x14ac:dyDescent="0.55000000000000004">
      <c r="B66" s="29" t="s">
        <v>60</v>
      </c>
      <c r="C66" s="11"/>
      <c r="D66" s="4"/>
      <c r="E66" s="4"/>
      <c r="F66" s="19"/>
      <c r="G66" s="19"/>
    </row>
    <row r="67" spans="2:9" ht="39" customHeight="1" x14ac:dyDescent="0.55000000000000004">
      <c r="B67" s="369" t="s">
        <v>292</v>
      </c>
      <c r="C67" s="369"/>
      <c r="D67" s="369"/>
      <c r="E67" s="369"/>
      <c r="F67" s="369"/>
      <c r="G67" s="369"/>
    </row>
    <row r="68" spans="2:9" x14ac:dyDescent="0.55000000000000004">
      <c r="B68" s="170"/>
      <c r="C68" s="170"/>
      <c r="D68" s="527">
        <v>2020</v>
      </c>
      <c r="E68" s="527"/>
      <c r="F68" s="490">
        <v>2019</v>
      </c>
      <c r="G68" s="490"/>
      <c r="H68" s="584"/>
      <c r="I68" s="584"/>
    </row>
    <row r="69" spans="2:9" ht="26.1" customHeight="1" x14ac:dyDescent="0.55000000000000004">
      <c r="B69" s="52" t="s">
        <v>300</v>
      </c>
      <c r="C69" s="168" t="s">
        <v>205</v>
      </c>
      <c r="D69" s="204" t="s">
        <v>203</v>
      </c>
      <c r="E69" s="204" t="s">
        <v>204</v>
      </c>
      <c r="F69" s="266" t="s">
        <v>203</v>
      </c>
      <c r="G69" s="266" t="s">
        <v>204</v>
      </c>
      <c r="H69" s="164"/>
      <c r="I69" s="164"/>
    </row>
    <row r="70" spans="2:9" x14ac:dyDescent="0.55000000000000004">
      <c r="B70" s="585" t="s">
        <v>0</v>
      </c>
      <c r="C70" s="166" t="s">
        <v>298</v>
      </c>
      <c r="D70" s="214">
        <v>40</v>
      </c>
      <c r="E70" s="214">
        <v>0</v>
      </c>
      <c r="F70" s="267">
        <v>27</v>
      </c>
      <c r="G70" s="267">
        <v>4</v>
      </c>
      <c r="H70" s="171"/>
      <c r="I70" s="171"/>
    </row>
    <row r="71" spans="2:9" x14ac:dyDescent="0.55000000000000004">
      <c r="B71" s="586"/>
      <c r="C71" s="167" t="s">
        <v>299</v>
      </c>
      <c r="D71" s="214">
        <v>4</v>
      </c>
      <c r="E71" s="214">
        <v>1</v>
      </c>
      <c r="F71" s="267">
        <v>7</v>
      </c>
      <c r="G71" s="267">
        <v>6</v>
      </c>
      <c r="H71" s="171"/>
      <c r="I71" s="171"/>
    </row>
    <row r="72" spans="2:9" x14ac:dyDescent="0.55000000000000004">
      <c r="B72" s="524" t="s">
        <v>487</v>
      </c>
      <c r="C72" s="166" t="s">
        <v>298</v>
      </c>
      <c r="D72" s="214">
        <v>0</v>
      </c>
      <c r="E72" s="214">
        <v>3</v>
      </c>
      <c r="F72" s="267">
        <v>0</v>
      </c>
      <c r="G72" s="267">
        <v>6</v>
      </c>
      <c r="H72" s="171"/>
      <c r="I72" s="171"/>
    </row>
    <row r="73" spans="2:9" x14ac:dyDescent="0.55000000000000004">
      <c r="B73" s="526"/>
      <c r="C73" s="166" t="s">
        <v>299</v>
      </c>
      <c r="D73" s="214">
        <v>0</v>
      </c>
      <c r="E73" s="214">
        <v>6</v>
      </c>
      <c r="F73" s="267">
        <v>1</v>
      </c>
      <c r="G73" s="267">
        <v>10</v>
      </c>
      <c r="H73" s="171"/>
      <c r="I73" s="171"/>
    </row>
    <row r="74" spans="2:9" x14ac:dyDescent="0.55000000000000004">
      <c r="B74" s="524" t="s">
        <v>488</v>
      </c>
      <c r="C74" s="166" t="s">
        <v>298</v>
      </c>
      <c r="D74" s="214">
        <v>7</v>
      </c>
      <c r="E74" s="214">
        <v>2</v>
      </c>
      <c r="F74" s="267">
        <v>6</v>
      </c>
      <c r="G74" s="267">
        <v>6</v>
      </c>
      <c r="H74" s="171"/>
      <c r="I74" s="171"/>
    </row>
    <row r="75" spans="2:9" x14ac:dyDescent="0.55000000000000004">
      <c r="B75" s="526"/>
      <c r="C75" s="167" t="s">
        <v>299</v>
      </c>
      <c r="D75" s="107">
        <v>0</v>
      </c>
      <c r="E75" s="107">
        <v>3</v>
      </c>
      <c r="F75" s="301">
        <v>1</v>
      </c>
      <c r="G75" s="301">
        <v>11</v>
      </c>
      <c r="H75" s="172"/>
      <c r="I75" s="172"/>
    </row>
    <row r="76" spans="2:9" x14ac:dyDescent="0.55000000000000004">
      <c r="B76" s="439" t="s">
        <v>2</v>
      </c>
      <c r="C76" s="440"/>
      <c r="D76" s="226">
        <f>SUM(D70:D75)</f>
        <v>51</v>
      </c>
      <c r="E76" s="226">
        <f>SUM(E70:E75)</f>
        <v>15</v>
      </c>
      <c r="F76" s="277">
        <f>SUM(F70:F75)</f>
        <v>42</v>
      </c>
      <c r="G76" s="277">
        <f>SUM(G70:G75)</f>
        <v>43</v>
      </c>
      <c r="H76" s="165"/>
      <c r="I76" s="165"/>
    </row>
    <row r="77" spans="2:9" x14ac:dyDescent="0.55000000000000004">
      <c r="F77" s="59"/>
      <c r="G77" s="59"/>
    </row>
  </sheetData>
  <sheetProtection algorithmName="SHA-512" hashValue="Nn8/sXXB6mOZjfdwkDILPF6N5UwALwF1FProiJihXSL7cyEqBIqcmRuwrSb4rh4/YSD2iT0CoOLocQaWdV/PXA==" saltValue="rVU96ZuYe0owCY9CwNXbmw==" spinCount="100000" sheet="1" formatCells="0" formatColumns="0" formatRows="0" insertColumns="0" insertRows="0" insertHyperlinks="0" deleteColumns="0" deleteRows="0" sort="0" autoFilter="0" pivotTables="0"/>
  <mergeCells count="28">
    <mergeCell ref="B72:B73"/>
    <mergeCell ref="B74:B75"/>
    <mergeCell ref="B76:C76"/>
    <mergeCell ref="H68:I68"/>
    <mergeCell ref="F68:G68"/>
    <mergeCell ref="B70:B71"/>
    <mergeCell ref="B56:J56"/>
    <mergeCell ref="B57:J57"/>
    <mergeCell ref="B45:G45"/>
    <mergeCell ref="B60:E60"/>
    <mergeCell ref="D68:E68"/>
    <mergeCell ref="B67:G67"/>
    <mergeCell ref="B15:I15"/>
    <mergeCell ref="B54:J54"/>
    <mergeCell ref="B55:J55"/>
    <mergeCell ref="B18:G18"/>
    <mergeCell ref="B31:F31"/>
    <mergeCell ref="B37:G37"/>
    <mergeCell ref="B2:B3"/>
    <mergeCell ref="B6:I6"/>
    <mergeCell ref="B7:I7"/>
    <mergeCell ref="B13:I13"/>
    <mergeCell ref="B14:I14"/>
    <mergeCell ref="B8:I8"/>
    <mergeCell ref="B9:I9"/>
    <mergeCell ref="B10:I10"/>
    <mergeCell ref="B11:I11"/>
    <mergeCell ref="B12:I12"/>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8DD-CD25-4790-B33C-1E82A5291584}">
  <dimension ref="A1:K48"/>
  <sheetViews>
    <sheetView showGridLines="0" zoomScale="60" zoomScaleNormal="60" workbookViewId="0">
      <selection activeCell="H36" sqref="H36"/>
    </sheetView>
  </sheetViews>
  <sheetFormatPr baseColWidth="10" defaultRowHeight="14.4" x14ac:dyDescent="0.55000000000000004"/>
  <cols>
    <col min="1" max="1" width="38.578125" bestFit="1" customWidth="1"/>
    <col min="2" max="2" width="35" bestFit="1" customWidth="1"/>
    <col min="7" max="7" width="21.68359375" style="19" customWidth="1"/>
    <col min="8" max="8" width="97.9453125" customWidth="1"/>
    <col min="9" max="9" width="24.3125" customWidth="1"/>
    <col min="10" max="10" width="78.68359375" customWidth="1"/>
  </cols>
  <sheetData>
    <row r="1" spans="1:11" s="19" customFormat="1" x14ac:dyDescent="0.55000000000000004"/>
    <row r="2" spans="1:11" x14ac:dyDescent="0.55000000000000004">
      <c r="A2" s="24" t="s">
        <v>125</v>
      </c>
      <c r="B2" s="370"/>
    </row>
    <row r="3" spans="1:11" x14ac:dyDescent="0.55000000000000004">
      <c r="A3" s="24" t="s">
        <v>126</v>
      </c>
      <c r="B3" s="370"/>
    </row>
    <row r="4" spans="1:11" s="19" customFormat="1" x14ac:dyDescent="0.55000000000000004">
      <c r="A4" s="24"/>
      <c r="B4" s="93"/>
    </row>
    <row r="5" spans="1:11" s="19" customFormat="1" x14ac:dyDescent="0.55000000000000004">
      <c r="A5" s="24"/>
      <c r="B5" s="50" t="s">
        <v>212</v>
      </c>
      <c r="C5"/>
    </row>
    <row r="6" spans="1:11" s="19" customFormat="1" x14ac:dyDescent="0.55000000000000004">
      <c r="A6" s="24"/>
      <c r="B6" s="483" t="s">
        <v>95</v>
      </c>
      <c r="C6" s="483"/>
      <c r="D6" s="483"/>
      <c r="E6" s="483"/>
      <c r="F6" s="483"/>
      <c r="G6" s="483"/>
      <c r="H6" s="483"/>
      <c r="I6" s="483"/>
      <c r="J6" s="483"/>
    </row>
    <row r="7" spans="1:11" s="19" customFormat="1" x14ac:dyDescent="0.55000000000000004">
      <c r="A7" s="24"/>
      <c r="B7" s="483" t="s">
        <v>94</v>
      </c>
      <c r="C7" s="483"/>
      <c r="D7" s="483"/>
      <c r="E7" s="483"/>
      <c r="F7" s="483"/>
      <c r="G7" s="483"/>
      <c r="H7" s="483"/>
      <c r="I7" s="483"/>
      <c r="J7" s="483"/>
    </row>
    <row r="8" spans="1:11" s="19" customFormat="1" x14ac:dyDescent="0.55000000000000004">
      <c r="A8" s="24"/>
      <c r="B8" s="587" t="s">
        <v>24</v>
      </c>
      <c r="C8" s="587"/>
      <c r="D8" s="587"/>
      <c r="E8" s="587"/>
      <c r="F8" s="587"/>
      <c r="G8" s="587"/>
      <c r="H8" s="587"/>
      <c r="I8" s="587"/>
      <c r="J8" s="587"/>
    </row>
    <row r="9" spans="1:11" s="19" customFormat="1" x14ac:dyDescent="0.55000000000000004">
      <c r="A9" s="24"/>
      <c r="B9" s="483" t="s">
        <v>29</v>
      </c>
      <c r="C9" s="483"/>
      <c r="D9" s="483"/>
      <c r="E9" s="483"/>
      <c r="F9" s="483"/>
      <c r="G9" s="483"/>
      <c r="H9" s="483"/>
      <c r="I9" s="483"/>
      <c r="J9" s="483"/>
    </row>
    <row r="10" spans="1:11" s="19" customFormat="1" x14ac:dyDescent="0.55000000000000004">
      <c r="A10" s="24"/>
      <c r="B10" s="483" t="s">
        <v>146</v>
      </c>
      <c r="C10" s="483"/>
      <c r="D10" s="483"/>
      <c r="E10" s="483"/>
      <c r="F10" s="483"/>
      <c r="G10" s="483"/>
      <c r="H10" s="483"/>
      <c r="I10" s="483"/>
      <c r="J10" s="483"/>
    </row>
    <row r="11" spans="1:11" s="19" customFormat="1" x14ac:dyDescent="0.55000000000000004">
      <c r="A11" s="24"/>
      <c r="B11" s="483" t="s">
        <v>227</v>
      </c>
      <c r="C11" s="483"/>
      <c r="D11" s="483"/>
      <c r="E11" s="483"/>
      <c r="F11" s="483"/>
      <c r="G11" s="483"/>
      <c r="H11" s="483"/>
      <c r="I11" s="483"/>
      <c r="J11" s="483"/>
    </row>
    <row r="12" spans="1:11" s="19" customFormat="1" x14ac:dyDescent="0.55000000000000004">
      <c r="A12" s="24"/>
      <c r="B12" s="483" t="s">
        <v>143</v>
      </c>
      <c r="C12" s="483"/>
      <c r="D12" s="483"/>
      <c r="E12" s="483"/>
      <c r="F12" s="483"/>
      <c r="G12" s="483"/>
      <c r="H12" s="483"/>
      <c r="I12" s="483"/>
      <c r="J12" s="483"/>
      <c r="K12" s="483"/>
    </row>
    <row r="13" spans="1:11" s="19" customFormat="1" x14ac:dyDescent="0.55000000000000004">
      <c r="A13" s="24"/>
      <c r="B13" s="483" t="s">
        <v>144</v>
      </c>
      <c r="C13" s="483"/>
      <c r="D13" s="483"/>
      <c r="E13" s="483"/>
      <c r="F13" s="483"/>
      <c r="G13" s="483"/>
      <c r="H13" s="483"/>
      <c r="I13" s="483"/>
      <c r="J13" s="483"/>
    </row>
    <row r="14" spans="1:11" s="19" customFormat="1" x14ac:dyDescent="0.55000000000000004">
      <c r="A14" s="24"/>
      <c r="B14" s="93"/>
    </row>
    <row r="15" spans="1:11" x14ac:dyDescent="0.55000000000000004">
      <c r="B15" s="29" t="s">
        <v>21</v>
      </c>
      <c r="C15" s="19"/>
      <c r="D15" s="19"/>
      <c r="E15" s="19"/>
      <c r="F15" s="19"/>
    </row>
    <row r="16" spans="1:11" x14ac:dyDescent="0.55000000000000004">
      <c r="B16" s="481" t="s">
        <v>322</v>
      </c>
      <c r="C16" s="481"/>
      <c r="D16" s="481"/>
      <c r="E16" s="481"/>
      <c r="F16" s="481"/>
      <c r="G16" s="481"/>
    </row>
    <row r="17" spans="2:8" x14ac:dyDescent="0.55000000000000004">
      <c r="B17" s="21"/>
      <c r="C17" s="202">
        <v>2020</v>
      </c>
      <c r="D17" s="277">
        <v>2019</v>
      </c>
      <c r="E17" s="28">
        <v>2018</v>
      </c>
      <c r="F17" s="277">
        <v>2017</v>
      </c>
      <c r="G17" s="28">
        <v>2016</v>
      </c>
      <c r="H17" s="36"/>
    </row>
    <row r="18" spans="2:8" x14ac:dyDescent="0.55000000000000004">
      <c r="B18" s="67" t="s">
        <v>135</v>
      </c>
      <c r="C18" s="107" t="s">
        <v>127</v>
      </c>
      <c r="D18" s="270" t="s">
        <v>127</v>
      </c>
      <c r="E18" s="27" t="s">
        <v>127</v>
      </c>
      <c r="F18" s="270" t="s">
        <v>127</v>
      </c>
      <c r="G18" s="27" t="s">
        <v>127</v>
      </c>
      <c r="H18" s="55"/>
    </row>
    <row r="19" spans="2:8" x14ac:dyDescent="0.55000000000000004">
      <c r="B19" s="67" t="s">
        <v>136</v>
      </c>
      <c r="C19" s="107" t="s">
        <v>462</v>
      </c>
      <c r="D19" s="270" t="s">
        <v>279</v>
      </c>
      <c r="E19" s="66" t="s">
        <v>128</v>
      </c>
      <c r="F19" s="296" t="s">
        <v>129</v>
      </c>
      <c r="G19" s="27" t="s">
        <v>130</v>
      </c>
      <c r="H19" s="55"/>
    </row>
    <row r="20" spans="2:8" ht="35.25" customHeight="1" x14ac:dyDescent="0.55000000000000004">
      <c r="B20" s="68" t="s">
        <v>137</v>
      </c>
      <c r="C20" s="107" t="s">
        <v>463</v>
      </c>
      <c r="D20" s="270" t="s">
        <v>278</v>
      </c>
      <c r="E20" s="66" t="s">
        <v>131</v>
      </c>
      <c r="F20" s="296" t="s">
        <v>70</v>
      </c>
      <c r="G20" s="27" t="s">
        <v>70</v>
      </c>
      <c r="H20" s="55"/>
    </row>
    <row r="21" spans="2:8" x14ac:dyDescent="0.55000000000000004">
      <c r="B21" s="67" t="s">
        <v>138</v>
      </c>
      <c r="C21" s="250" t="s">
        <v>464</v>
      </c>
      <c r="D21" s="270" t="s">
        <v>332</v>
      </c>
      <c r="E21" s="66" t="s">
        <v>132</v>
      </c>
      <c r="F21" s="296" t="s">
        <v>133</v>
      </c>
      <c r="G21" s="66" t="s">
        <v>134</v>
      </c>
      <c r="H21" s="70"/>
    </row>
    <row r="23" spans="2:8" x14ac:dyDescent="0.55000000000000004">
      <c r="B23" s="29" t="s">
        <v>115</v>
      </c>
      <c r="C23" s="19"/>
      <c r="D23" s="19"/>
      <c r="E23" s="19"/>
      <c r="F23" s="19"/>
    </row>
    <row r="24" spans="2:8" ht="28.9" customHeight="1" x14ac:dyDescent="0.55000000000000004">
      <c r="B24" s="481" t="s">
        <v>401</v>
      </c>
      <c r="C24" s="481"/>
      <c r="D24" s="481"/>
      <c r="E24" s="481"/>
      <c r="F24" s="481"/>
      <c r="G24" s="481"/>
    </row>
    <row r="25" spans="2:8" x14ac:dyDescent="0.55000000000000004">
      <c r="B25" s="34" t="s">
        <v>3</v>
      </c>
      <c r="C25" s="202">
        <v>2020</v>
      </c>
      <c r="D25" s="277">
        <v>2019</v>
      </c>
      <c r="E25" s="28">
        <v>2018</v>
      </c>
      <c r="F25" s="277">
        <v>2017</v>
      </c>
      <c r="G25" s="28">
        <v>2016</v>
      </c>
      <c r="H25" s="36"/>
    </row>
    <row r="26" spans="2:8" x14ac:dyDescent="0.55000000000000004">
      <c r="B26" s="67" t="s">
        <v>65</v>
      </c>
      <c r="C26" s="231">
        <v>281618</v>
      </c>
      <c r="D26" s="294">
        <v>298196</v>
      </c>
      <c r="E26" s="44">
        <v>179870</v>
      </c>
      <c r="F26" s="302">
        <v>386596</v>
      </c>
      <c r="G26" s="44">
        <v>106000</v>
      </c>
      <c r="H26" s="55"/>
    </row>
    <row r="27" spans="2:8" x14ac:dyDescent="0.55000000000000004">
      <c r="B27" s="67" t="s">
        <v>66</v>
      </c>
      <c r="C27" s="231">
        <v>12738</v>
      </c>
      <c r="D27" s="294">
        <v>16234</v>
      </c>
      <c r="E27" s="69">
        <v>7302</v>
      </c>
      <c r="F27" s="302">
        <v>7595</v>
      </c>
      <c r="G27" s="27" t="s">
        <v>70</v>
      </c>
      <c r="H27" s="55"/>
    </row>
    <row r="28" spans="2:8" x14ac:dyDescent="0.55000000000000004">
      <c r="B28" s="68" t="s">
        <v>67</v>
      </c>
      <c r="C28" s="231">
        <v>0</v>
      </c>
      <c r="D28" s="294">
        <v>32878</v>
      </c>
      <c r="E28" s="69">
        <v>33976</v>
      </c>
      <c r="F28" s="302">
        <v>1575</v>
      </c>
      <c r="G28" s="27" t="s">
        <v>70</v>
      </c>
      <c r="H28" s="55"/>
    </row>
    <row r="29" spans="2:8" x14ac:dyDescent="0.55000000000000004">
      <c r="B29" s="34" t="s">
        <v>10</v>
      </c>
      <c r="C29" s="339">
        <f>SUM(C26:C28)</f>
        <v>294356</v>
      </c>
      <c r="D29" s="295">
        <f>SUM(D26:D28)</f>
        <v>347308</v>
      </c>
      <c r="E29" s="155">
        <f t="shared" ref="E29:G29" si="0">SUM(E26:E28)</f>
        <v>221148</v>
      </c>
      <c r="F29" s="295">
        <f t="shared" si="0"/>
        <v>395766</v>
      </c>
      <c r="G29" s="155">
        <f t="shared" si="0"/>
        <v>106000</v>
      </c>
      <c r="H29" s="71"/>
    </row>
    <row r="31" spans="2:8" x14ac:dyDescent="0.55000000000000004">
      <c r="B31" s="29" t="s">
        <v>139</v>
      </c>
      <c r="C31" s="19"/>
      <c r="D31" s="19"/>
      <c r="E31" s="19"/>
      <c r="F31" s="19"/>
    </row>
    <row r="32" spans="2:8" x14ac:dyDescent="0.55000000000000004">
      <c r="B32" s="481" t="s">
        <v>402</v>
      </c>
      <c r="C32" s="481"/>
      <c r="D32" s="481"/>
      <c r="E32" s="481"/>
      <c r="F32" s="481"/>
      <c r="G32" s="481"/>
      <c r="H32" s="481"/>
    </row>
    <row r="33" spans="2:10" x14ac:dyDescent="0.55000000000000004">
      <c r="B33" s="34" t="s">
        <v>3</v>
      </c>
      <c r="C33" s="395" t="s">
        <v>140</v>
      </c>
      <c r="D33" s="395"/>
      <c r="E33" s="384" t="s">
        <v>141</v>
      </c>
      <c r="F33" s="588"/>
      <c r="G33" s="385"/>
      <c r="H33" s="28" t="s">
        <v>403</v>
      </c>
    </row>
    <row r="34" spans="2:10" ht="28.8" x14ac:dyDescent="0.55000000000000004">
      <c r="B34" s="67" t="s">
        <v>318</v>
      </c>
      <c r="C34" s="573" t="s">
        <v>50</v>
      </c>
      <c r="D34" s="574"/>
      <c r="E34" s="522" t="s">
        <v>319</v>
      </c>
      <c r="F34" s="553"/>
      <c r="G34" s="574"/>
      <c r="H34" s="214" t="s">
        <v>483</v>
      </c>
    </row>
    <row r="35" spans="2:10" s="19" customFormat="1" ht="28.8" x14ac:dyDescent="0.55000000000000004">
      <c r="B35" s="68" t="s">
        <v>67</v>
      </c>
      <c r="C35" s="573" t="s">
        <v>50</v>
      </c>
      <c r="D35" s="574"/>
      <c r="E35" s="522" t="s">
        <v>319</v>
      </c>
      <c r="F35" s="553"/>
      <c r="G35" s="574"/>
      <c r="H35" s="214" t="s">
        <v>484</v>
      </c>
    </row>
    <row r="36" spans="2:10" ht="28.8" x14ac:dyDescent="0.55000000000000004">
      <c r="B36" s="67" t="s">
        <v>66</v>
      </c>
      <c r="C36" s="573" t="s">
        <v>50</v>
      </c>
      <c r="D36" s="574"/>
      <c r="E36" s="522" t="s">
        <v>319</v>
      </c>
      <c r="F36" s="553"/>
      <c r="G36" s="574"/>
      <c r="H36" s="214" t="s">
        <v>485</v>
      </c>
    </row>
    <row r="37" spans="2:10" ht="28.8" x14ac:dyDescent="0.55000000000000004">
      <c r="B37" s="51" t="s">
        <v>142</v>
      </c>
      <c r="C37" s="573" t="s">
        <v>50</v>
      </c>
      <c r="D37" s="574"/>
      <c r="E37" s="522" t="s">
        <v>478</v>
      </c>
      <c r="F37" s="553"/>
      <c r="G37" s="574"/>
      <c r="H37" s="343" t="s">
        <v>486</v>
      </c>
    </row>
    <row r="39" spans="2:10" x14ac:dyDescent="0.55000000000000004">
      <c r="B39" s="341" t="s">
        <v>19</v>
      </c>
      <c r="C39" s="342"/>
      <c r="D39" s="342"/>
      <c r="E39" s="342"/>
      <c r="F39" s="342"/>
      <c r="G39" s="342"/>
      <c r="H39" s="342"/>
    </row>
    <row r="40" spans="2:10" ht="15" x14ac:dyDescent="0.55000000000000004">
      <c r="B40" s="580" t="s">
        <v>479</v>
      </c>
      <c r="C40" s="580"/>
      <c r="D40" s="580"/>
      <c r="E40" s="580"/>
      <c r="F40" s="580"/>
      <c r="G40" s="580"/>
      <c r="H40" s="580"/>
    </row>
    <row r="41" spans="2:10" ht="15" x14ac:dyDescent="0.55000000000000004">
      <c r="B41" s="580" t="s">
        <v>480</v>
      </c>
      <c r="C41" s="580"/>
      <c r="D41" s="580"/>
      <c r="E41" s="580"/>
      <c r="F41" s="580"/>
      <c r="G41" s="580"/>
      <c r="H41" s="580"/>
    </row>
    <row r="42" spans="2:10" ht="15" x14ac:dyDescent="0.55000000000000004">
      <c r="B42" s="580" t="s">
        <v>481</v>
      </c>
      <c r="C42" s="580"/>
      <c r="D42" s="580"/>
      <c r="E42" s="580"/>
      <c r="F42" s="580"/>
      <c r="G42" s="580"/>
      <c r="H42" s="580"/>
    </row>
    <row r="43" spans="2:10" ht="15" x14ac:dyDescent="0.55000000000000004">
      <c r="B43" s="580" t="s">
        <v>482</v>
      </c>
      <c r="C43" s="580"/>
      <c r="D43" s="580"/>
      <c r="E43" s="580"/>
      <c r="F43" s="580"/>
      <c r="G43" s="580"/>
      <c r="H43" s="580"/>
    </row>
    <row r="44" spans="2:10" x14ac:dyDescent="0.55000000000000004">
      <c r="C44" s="179"/>
      <c r="D44" s="179"/>
      <c r="E44" s="179"/>
      <c r="F44" s="179"/>
      <c r="G44" s="179"/>
      <c r="H44" s="179"/>
    </row>
    <row r="45" spans="2:10" x14ac:dyDescent="0.55000000000000004">
      <c r="C45" s="179"/>
      <c r="D45" s="179"/>
      <c r="E45" s="179"/>
      <c r="F45" s="179"/>
      <c r="G45" s="179"/>
      <c r="H45" s="179"/>
      <c r="I45" s="179"/>
      <c r="J45" s="179"/>
    </row>
    <row r="46" spans="2:10" x14ac:dyDescent="0.55000000000000004">
      <c r="C46" s="465"/>
      <c r="D46" s="465"/>
      <c r="E46" s="465"/>
      <c r="F46" s="465"/>
      <c r="G46" s="465"/>
      <c r="H46" s="465"/>
      <c r="I46" s="179"/>
      <c r="J46" s="179"/>
    </row>
    <row r="47" spans="2:10" x14ac:dyDescent="0.55000000000000004">
      <c r="C47" s="465"/>
      <c r="D47" s="465"/>
      <c r="E47" s="465"/>
      <c r="F47" s="465"/>
      <c r="G47" s="465"/>
      <c r="H47" s="465"/>
    </row>
    <row r="48" spans="2:10" x14ac:dyDescent="0.55000000000000004">
      <c r="C48" s="465"/>
      <c r="D48" s="465"/>
      <c r="E48" s="465"/>
      <c r="F48" s="465"/>
      <c r="G48" s="465"/>
      <c r="H48" s="465"/>
    </row>
  </sheetData>
  <sheetProtection algorithmName="SHA-512" hashValue="fbH56asYrE9EPEVPu2PCswuw6GfcTXuwsv8u+M/cFHC7Ry1ggb9vGB1iw0Yn1btlZMHF/TOE++HmBQw1xKj1Ww==" saltValue="+eCZBoEhfPmV4Y1/7uMeiA==" spinCount="100000" sheet="1" formatCells="0" formatColumns="0" formatRows="0" insertColumns="0" insertRows="0" insertHyperlinks="0" deleteColumns="0" deleteRows="0" sort="0" autoFilter="0" pivotTables="0"/>
  <mergeCells count="29">
    <mergeCell ref="C33:D33"/>
    <mergeCell ref="B2:B3"/>
    <mergeCell ref="B6:J6"/>
    <mergeCell ref="B7:J7"/>
    <mergeCell ref="B8:J8"/>
    <mergeCell ref="B9:J9"/>
    <mergeCell ref="B10:J10"/>
    <mergeCell ref="B11:J11"/>
    <mergeCell ref="B12:K12"/>
    <mergeCell ref="B13:J13"/>
    <mergeCell ref="B32:H32"/>
    <mergeCell ref="E33:G33"/>
    <mergeCell ref="B16:G16"/>
    <mergeCell ref="B24:G24"/>
    <mergeCell ref="C46:H46"/>
    <mergeCell ref="C47:H47"/>
    <mergeCell ref="C48:H48"/>
    <mergeCell ref="C37:D37"/>
    <mergeCell ref="E37:G37"/>
    <mergeCell ref="B40:H40"/>
    <mergeCell ref="B41:H41"/>
    <mergeCell ref="B42:H42"/>
    <mergeCell ref="B43:H43"/>
    <mergeCell ref="E34:G34"/>
    <mergeCell ref="E36:G36"/>
    <mergeCell ref="E35:G35"/>
    <mergeCell ref="C34:D34"/>
    <mergeCell ref="C36:D36"/>
    <mergeCell ref="C35:D3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BA7F03B035F7A4AB18B5590C1E9AC2B" ma:contentTypeVersion="7" ma:contentTypeDescription="Create a new document." ma:contentTypeScope="" ma:versionID="78e01de046a04c789c54af5bc67bf1f6">
  <xsd:schema xmlns:xsd="http://www.w3.org/2001/XMLSchema" xmlns:xs="http://www.w3.org/2001/XMLSchema" xmlns:p="http://schemas.microsoft.com/office/2006/metadata/properties" xmlns:ns3="646d224a-ba58-4a02-9ddc-a3fd4bb4be5e" xmlns:ns4="624e221b-5a6a-4377-8750-37450ef98afa" targetNamespace="http://schemas.microsoft.com/office/2006/metadata/properties" ma:root="true" ma:fieldsID="243893bfb0d8b68af3344c3ffafd9dd9" ns3:_="" ns4:_="">
    <xsd:import namespace="646d224a-ba58-4a02-9ddc-a3fd4bb4be5e"/>
    <xsd:import namespace="624e221b-5a6a-4377-8750-37450ef98af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6d224a-ba58-4a02-9ddc-a3fd4bb4be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4e221b-5a6a-4377-8750-37450ef98a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1D6969-7D97-44ED-ACF6-07A4E127392E}">
  <ds:schemaRefs>
    <ds:schemaRef ds:uri="http://purl.org/dc/elements/1.1/"/>
    <ds:schemaRef ds:uri="624e221b-5a6a-4377-8750-37450ef98afa"/>
    <ds:schemaRef ds:uri="http://schemas.microsoft.com/office/2006/metadata/properties"/>
    <ds:schemaRef ds:uri="http://purl.org/dc/terms/"/>
    <ds:schemaRef ds:uri="http://www.w3.org/XML/1998/namespace"/>
    <ds:schemaRef ds:uri="http://schemas.microsoft.com/office/2006/documentManagement/types"/>
    <ds:schemaRef ds:uri="646d224a-ba58-4a02-9ddc-a3fd4bb4be5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8FC84B7-1A12-4EC5-B9A6-DD21A8EA45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6d224a-ba58-4a02-9ddc-a3fd4bb4be5e"/>
    <ds:schemaRef ds:uri="624e221b-5a6a-4377-8750-37450ef98a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97E2EF-11E5-41FD-AB3B-D2D3B719B2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Introduction</vt:lpstr>
      <vt:lpstr>Governance - Gouvernance</vt:lpstr>
      <vt:lpstr>Workforce - Effectif</vt:lpstr>
      <vt:lpstr>Health &amp; Safety - Santé &amp; Sécur</vt:lpstr>
      <vt:lpstr>Training - Formation</vt:lpstr>
      <vt:lpstr>Environment - Environnement</vt:lpstr>
      <vt:lpstr>Socio-Economic - Socio-économie</vt:lpstr>
      <vt:lpstr>Exploration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Roy-Vigneault</dc:creator>
  <cp:lastModifiedBy>Eva Roy-Vigneault</cp:lastModifiedBy>
  <dcterms:created xsi:type="dcterms:W3CDTF">2019-12-04T13:53:48Z</dcterms:created>
  <dcterms:modified xsi:type="dcterms:W3CDTF">2021-07-05T21:06:53Z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0x0101004BA7F03B035F7A4AB18B5590C1E9AC2B</vt:lpwstr>
  </property>
</Properties>
</file>