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OMITORFP01\Osisko Shares\H&amp;S Env CSR\Sustainable Development\Awards\2020 - AMEQ - Date limite 31 juillet 2020\"/>
    </mc:Choice>
  </mc:AlternateContent>
  <xr:revisionPtr revIDLastSave="0" documentId="13_ncr:1_{97F7C0A7-C871-4226-9B3D-506F3E3A26C9}" xr6:coauthVersionLast="45" xr6:coauthVersionMax="45" xr10:uidLastSave="{00000000-0000-0000-0000-000000000000}"/>
  <workbookProtection workbookAlgorithmName="SHA-512" workbookHashValue="U7dgW+tvoA+GF9tz24KF9xJJQjsT4NUV8c6JCcZ6/cqy2IU7es2++nuCIyoRoQdkp+QVBez3SeUUi7irJU+CyQ==" workbookSaltValue="ddDwVqwaXYCDGdXcGoCWYA==" workbookSpinCount="100000" lockStructure="1"/>
  <bookViews>
    <workbookView xWindow="-38510" yWindow="-110" windowWidth="38620" windowHeight="21360" tabRatio="770" xr2:uid="{55880AD7-BFC9-46B1-9FA1-CDA25B4165D7}"/>
  </bookViews>
  <sheets>
    <sheet name="Introduction" sheetId="6" r:id="rId1"/>
    <sheet name="Governance - Gouvernance" sheetId="10" r:id="rId2"/>
    <sheet name="Workforce - Effectif" sheetId="1" r:id="rId3"/>
    <sheet name="Health &amp; Safety - Santé &amp; Sécur" sheetId="9" r:id="rId4"/>
    <sheet name="Training - Formation" sheetId="2" r:id="rId5"/>
    <sheet name="Environment - Environnement" sheetId="3" r:id="rId6"/>
    <sheet name="Socio-Economic - Socio-économie" sheetId="5" r:id="rId7"/>
    <sheet name="Exploration" sheetId="1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8" i="3" l="1"/>
  <c r="G45" i="3" l="1"/>
  <c r="E76" i="5" l="1"/>
  <c r="D76" i="5"/>
  <c r="D51" i="5" l="1"/>
  <c r="E51" i="5"/>
  <c r="D63" i="5"/>
  <c r="C64" i="5"/>
  <c r="D64" i="5" l="1"/>
  <c r="E15" i="2"/>
  <c r="D15" i="2"/>
  <c r="C29" i="12"/>
  <c r="D110" i="3" l="1"/>
  <c r="D57" i="1" l="1"/>
  <c r="E50" i="1" s="1"/>
  <c r="D46" i="1"/>
  <c r="E41" i="1" s="1"/>
  <c r="E45" i="1" l="1"/>
  <c r="E44" i="1"/>
  <c r="E54" i="1"/>
  <c r="E56" i="1"/>
  <c r="E55" i="1"/>
  <c r="E43" i="1"/>
  <c r="E42" i="1"/>
  <c r="E53" i="1"/>
  <c r="E52" i="1"/>
  <c r="E51" i="1"/>
  <c r="D86" i="1"/>
  <c r="J71" i="1"/>
  <c r="J70" i="1"/>
  <c r="J69" i="1"/>
  <c r="D22" i="1"/>
  <c r="D21" i="1"/>
  <c r="D20" i="1"/>
  <c r="D17" i="1"/>
  <c r="D14" i="1"/>
  <c r="E20" i="1" l="1"/>
  <c r="E18" i="1"/>
  <c r="E19" i="1"/>
  <c r="E57" i="1"/>
  <c r="D23" i="1"/>
  <c r="E17" i="1" l="1"/>
  <c r="E15" i="1" l="1"/>
  <c r="E16" i="1"/>
  <c r="D29" i="12" l="1"/>
  <c r="E29" i="12"/>
  <c r="F29" i="12"/>
  <c r="I24" i="10"/>
  <c r="G24" i="10"/>
  <c r="E24" i="10"/>
  <c r="C24" i="10"/>
  <c r="J25" i="3"/>
  <c r="I25" i="3"/>
  <c r="H25" i="3"/>
  <c r="G25" i="3"/>
  <c r="F25" i="3"/>
  <c r="E25" i="3"/>
  <c r="D25" i="3"/>
  <c r="C25" i="3"/>
  <c r="D16" i="3"/>
  <c r="E16" i="3"/>
  <c r="F16" i="3"/>
  <c r="G16" i="3"/>
  <c r="H16" i="3"/>
  <c r="I16" i="3"/>
  <c r="J16" i="3"/>
  <c r="C16" i="3"/>
  <c r="F72" i="1"/>
  <c r="H72" i="1"/>
  <c r="D72" i="1"/>
  <c r="F64" i="1"/>
  <c r="G63" i="1" s="1"/>
  <c r="D64" i="1"/>
  <c r="F37" i="1"/>
  <c r="G33" i="1" s="1"/>
  <c r="D37" i="1"/>
  <c r="F22" i="1"/>
  <c r="H22" i="1"/>
  <c r="J22" i="1"/>
  <c r="F21" i="1"/>
  <c r="H21" i="1"/>
  <c r="J21" i="1"/>
  <c r="J20" i="1"/>
  <c r="K19" i="1" s="1"/>
  <c r="H20" i="1"/>
  <c r="I19" i="1" s="1"/>
  <c r="F20" i="1"/>
  <c r="G18" i="1" s="1"/>
  <c r="J14" i="1"/>
  <c r="K12" i="1" s="1"/>
  <c r="H14" i="1"/>
  <c r="I13" i="1" s="1"/>
  <c r="F14" i="1"/>
  <c r="G13" i="1" s="1"/>
  <c r="E17" i="10"/>
  <c r="F22" i="10" s="1"/>
  <c r="G17" i="10"/>
  <c r="H22" i="10" s="1"/>
  <c r="I17" i="10"/>
  <c r="J23" i="10" s="1"/>
  <c r="C17" i="10"/>
  <c r="D16" i="10" s="1"/>
  <c r="E69" i="1" l="1"/>
  <c r="E70" i="1"/>
  <c r="E63" i="1"/>
  <c r="E62" i="1"/>
  <c r="E64" i="1" s="1"/>
  <c r="E36" i="1"/>
  <c r="E32" i="1"/>
  <c r="E33" i="1"/>
  <c r="E34" i="1"/>
  <c r="E35" i="1"/>
  <c r="G69" i="1"/>
  <c r="G70" i="1"/>
  <c r="I69" i="1"/>
  <c r="I70" i="1"/>
  <c r="G71" i="1"/>
  <c r="J72" i="1"/>
  <c r="G14" i="1"/>
  <c r="I71" i="1"/>
  <c r="F23" i="10"/>
  <c r="F24" i="10" s="1"/>
  <c r="J16" i="10"/>
  <c r="F15" i="10"/>
  <c r="F16" i="10"/>
  <c r="F17" i="10" s="1"/>
  <c r="J22" i="10"/>
  <c r="J24" i="10" s="1"/>
  <c r="H15" i="10"/>
  <c r="J15" i="10"/>
  <c r="D23" i="10"/>
  <c r="H16" i="10"/>
  <c r="H23" i="10"/>
  <c r="H24" i="10" s="1"/>
  <c r="D22" i="10"/>
  <c r="D15" i="10"/>
  <c r="D17" i="10" s="1"/>
  <c r="E71" i="1"/>
  <c r="K20" i="1"/>
  <c r="I14" i="1"/>
  <c r="K14" i="1"/>
  <c r="G62" i="1"/>
  <c r="G64" i="1" s="1"/>
  <c r="I20" i="1"/>
  <c r="G36" i="1"/>
  <c r="G35" i="1"/>
  <c r="G20" i="1"/>
  <c r="G32" i="1"/>
  <c r="E14" i="1"/>
  <c r="G34" i="1"/>
  <c r="E23" i="1"/>
  <c r="F23" i="1"/>
  <c r="J23" i="1"/>
  <c r="K18" i="1"/>
  <c r="H23" i="1"/>
  <c r="K13" i="1"/>
  <c r="I18" i="1"/>
  <c r="I12" i="1"/>
  <c r="G19" i="1"/>
  <c r="G12" i="1"/>
  <c r="E12" i="1"/>
  <c r="E13" i="1"/>
  <c r="E46" i="1" l="1"/>
  <c r="E72" i="1"/>
  <c r="E37" i="1"/>
  <c r="G72" i="1"/>
  <c r="I72" i="1"/>
  <c r="K69" i="1"/>
  <c r="K70" i="1"/>
  <c r="K71" i="1"/>
  <c r="J17" i="10"/>
  <c r="D24" i="10"/>
  <c r="E22" i="1"/>
  <c r="H17" i="10"/>
  <c r="E21" i="1"/>
  <c r="G37" i="1"/>
  <c r="K21" i="1"/>
  <c r="K23" i="1"/>
  <c r="G21" i="1"/>
  <c r="G23" i="1"/>
  <c r="I21" i="1"/>
  <c r="I23" i="1"/>
  <c r="I22" i="1"/>
  <c r="G22" i="1"/>
  <c r="K22" i="1"/>
  <c r="K72" i="1" l="1"/>
</calcChain>
</file>

<file path=xl/sharedStrings.xml><?xml version="1.0" encoding="utf-8"?>
<sst xmlns="http://schemas.openxmlformats.org/spreadsheetml/2006/main" count="716" uniqueCount="439">
  <si>
    <t>Windfall</t>
  </si>
  <si>
    <t>Quévillon</t>
  </si>
  <si>
    <t>TOTAL</t>
  </si>
  <si>
    <t>Project / Projet</t>
  </si>
  <si>
    <t>Number of sessions conducted
Nombre de séances effectuées</t>
  </si>
  <si>
    <t>Total number of participants
Nombre total de participants</t>
  </si>
  <si>
    <t>Employees
Employés</t>
  </si>
  <si>
    <t>Contractors
Entrepreneurs</t>
  </si>
  <si>
    <t>Visitors
Visiteurs</t>
  </si>
  <si>
    <t>Percentage of people trained
Pourcentage des personnes formées</t>
  </si>
  <si>
    <t>Total</t>
  </si>
  <si>
    <t>Employees and contractors
Employés et entrepreneurs</t>
  </si>
  <si>
    <t>First aid / Premiers soins</t>
  </si>
  <si>
    <t>Medical aid  / Attention médicale</t>
  </si>
  <si>
    <t>Lost time / Perte de temps</t>
  </si>
  <si>
    <t>Restricted work / Restriction du travail</t>
  </si>
  <si>
    <t>Lost time injury frequency rate 
Taux de fréquence des blessures entraînant une perte de temps</t>
  </si>
  <si>
    <t>Total recordable injury frequency rate
Taux de fréquence total des blessures signalées</t>
  </si>
  <si>
    <t>Table / Tableau : B</t>
  </si>
  <si>
    <t>Notes:</t>
  </si>
  <si>
    <t>(Number of Lost Time Accidents x 200,000 Hours) / Hours Worked</t>
  </si>
  <si>
    <t>Table / Tableau :  A</t>
  </si>
  <si>
    <t>Osisko Mining ESG Data Tables</t>
  </si>
  <si>
    <t>2019 Disclosures</t>
  </si>
  <si>
    <t xml:space="preserve">For management approach disclosures, performance measures and additional context, please refer to our 2019 Sustainable Development  Report, available at osiskomining.com. </t>
  </si>
  <si>
    <t xml:space="preserve">For additional information about Osisko Mining's Investor Relations communications, financial filings and investor presentations, visit the Investor section available at osiskomining.com </t>
  </si>
  <si>
    <t xml:space="preserve">All financial figures are quoted in Canadian dollars unless otherwise noted. </t>
  </si>
  <si>
    <t xml:space="preserve">Some figures and percentages may not add up to the total figure or 100 percent due to rounding. </t>
  </si>
  <si>
    <t>Ongoing improvements to our data collection systems, processes and quality can result in restatements of previously reported data.</t>
  </si>
  <si>
    <t xml:space="preserve">Data presented covers our performance for the 2019 calendar year, which corresponds to our fiscal year. 
</t>
  </si>
  <si>
    <t xml:space="preserve"> In general, this data does not include data for assets divested or acquired during the year or non-managed joint ventures. </t>
  </si>
  <si>
    <t>Divulgations 2019</t>
  </si>
  <si>
    <t>Pour plus d'informations sur l'approche de gestion, les mesures de performance et du contexte supplémentaire, veuillez vous reporter à notre rapport de développement durable 2019, disponible à l'adresse miniereosisko.com.</t>
  </si>
  <si>
    <t>Pour plus d'informations sur les communications relatives aux relations avec les investisseurs, les rapports financiers et les présentations aux investisseurs de Minière Osisko, visitez la section destinée aux investisseurs à l'adresse suivante : miniereosisko.com.</t>
  </si>
  <si>
    <t>Tous les chiffres financiers sont en dollars canadiens, sauf indication contraire.</t>
  </si>
  <si>
    <t>Certains chiffres et pourcentages peuvent ne pas correspondre au total ou à 100% en raison de l'arrondissement.</t>
  </si>
  <si>
    <t>Les données présentées couvrent notre performance pour l'année civile 2019, qui correspond à notre exercice financier.</t>
  </si>
  <si>
    <t>En général, ces données n'incluent pas les données relatives aux actifs cédés ou acquis au cours de l'exercice ni aux coentreprises non gérées.</t>
  </si>
  <si>
    <t>Tableaux de données ESG de Minière Osisko</t>
  </si>
  <si>
    <t>Lost Time Injury Frequency Rate (LTIFR) =</t>
  </si>
  <si>
    <t>Cumulative Frequency Rate (CFR) =</t>
  </si>
  <si>
    <t>Total Recordable Injury Frequency Rate (TRIFR) =</t>
  </si>
  <si>
    <t>Table / Tableau : A</t>
  </si>
  <si>
    <t>(Nombre d'accidents entraînant une perte de tems x 200 000 heures) / Heures travaillées</t>
  </si>
  <si>
    <t>Taux de fréquence des blessures entraînant une perte de temps (TFBPT) =</t>
  </si>
  <si>
    <t>Taux de fréquence cumulé (TFC) =</t>
  </si>
  <si>
    <t>(Nombre d’heures perdues + Nombre de blessures entraînant un restriction du travail) X 200 000 heures / Heures travaillées</t>
  </si>
  <si>
    <t>(Total Medical Aid Injuries + restricted Work Assignments + Lost Time Accidents) x 200,000 Hours / Hours Worked</t>
  </si>
  <si>
    <t>(Number of lost time + restricted work Injuries) x 200,000 Hours / Hours Worked</t>
  </si>
  <si>
    <t>(Nombre total des blessures nécessitant une attention médicale  +  Nombre d'affectations de travail restreint + Nombre d’accidents entraînant une perte de temps) x 200 000 heures / Heures travaillées</t>
  </si>
  <si>
    <t>H&amp;S Statistics</t>
  </si>
  <si>
    <t>Statistiques SST</t>
  </si>
  <si>
    <t>Workforce Statistics</t>
  </si>
  <si>
    <t>Statistiques sur l'effectif</t>
  </si>
  <si>
    <t>Management
Direction</t>
  </si>
  <si>
    <t>Board Statistics</t>
  </si>
  <si>
    <t>Statistiques sur le conseil d'administration</t>
  </si>
  <si>
    <t>Women / Femmes</t>
  </si>
  <si>
    <t>Men / Hommes</t>
  </si>
  <si>
    <t>Nord-du-Québec</t>
  </si>
  <si>
    <t>Abitibi-Témiscamingue</t>
  </si>
  <si>
    <t>Québec</t>
  </si>
  <si>
    <t>Ontario</t>
  </si>
  <si>
    <t>Table / Tableau : C</t>
  </si>
  <si>
    <t>Temporary / Temporaire</t>
  </si>
  <si>
    <t xml:space="preserve">Permanent / Permanent </t>
  </si>
  <si>
    <t>Table / Tableau : D</t>
  </si>
  <si>
    <t>Table / Tableau : E</t>
  </si>
  <si>
    <t>30-50</t>
  </si>
  <si>
    <t>Environment Statistics</t>
  </si>
  <si>
    <t>Statistiques environnementales</t>
  </si>
  <si>
    <t>Table / Tableau : F</t>
  </si>
  <si>
    <t>General / Général</t>
  </si>
  <si>
    <t>Table / Tableau : G</t>
  </si>
  <si>
    <t>&lt; 20 L</t>
  </si>
  <si>
    <t>20 L &lt;</t>
  </si>
  <si>
    <t>Windfall Lake</t>
  </si>
  <si>
    <t>Urban Barry</t>
  </si>
  <si>
    <t>Quévillon Osborne-Bell</t>
  </si>
  <si>
    <t>Disturbed
Perturbées</t>
  </si>
  <si>
    <t>Remediated
Remise en état</t>
  </si>
  <si>
    <t>-</t>
  </si>
  <si>
    <t>Drill pad are reclaimed in two stages:</t>
  </si>
  <si>
    <t>Les sites de forage sont restaurés en deux étapes :</t>
  </si>
  <si>
    <t>Table / Tableau : H</t>
  </si>
  <si>
    <t>Employee Training / Formation des employés</t>
  </si>
  <si>
    <t>Independent Directors Administrateurs indépendants</t>
  </si>
  <si>
    <t>Patrick Anderson</t>
  </si>
  <si>
    <t>Jose Vizquerra Benavides</t>
  </si>
  <si>
    <t>John Burzynski</t>
  </si>
  <si>
    <t>Bernardo Alvarez Calderon</t>
  </si>
  <si>
    <t>Keith McKay</t>
  </si>
  <si>
    <t>Sean Rosen</t>
  </si>
  <si>
    <t>Amy Satov</t>
  </si>
  <si>
    <t xml:space="preserve">Notes: </t>
  </si>
  <si>
    <t>Pour plus d'information veuille consulter la notice annuelle disponible sur miniereosisko.com (anglais seulement)</t>
  </si>
  <si>
    <t xml:space="preserve">For more information the Notice of Meeting and Management Information Circular for the Annual Meeting of Shareholders available on osiskomining.com  </t>
  </si>
  <si>
    <t>Pour plus d'information veuille consulter la  Notice of Meeting and Management Information Circular for the Annual Meeting of Shareholders disponible sur miniereosisko.com (anglais seulement)</t>
  </si>
  <si>
    <t>x</t>
  </si>
  <si>
    <t>Keith McKay (Chair)</t>
  </si>
  <si>
    <t xml:space="preserve"> Corporate Goverance and Nomination Committee Member's Attendance
Présence des membre du comité de gouvernance d'entreprise et de nomination</t>
  </si>
  <si>
    <t>Amy Satov (Chair)</t>
  </si>
  <si>
    <t>Bernardo Alvarez Calderon (Chair)</t>
  </si>
  <si>
    <t xml:space="preserve"> Sustainable Development Committee Member's Attendance
Présence des membre du comité de développement durable</t>
  </si>
  <si>
    <t>Anciennement appelé le comité de la santé, de la sécurité, de l'environnement et de la responsabilité sociale de l'entreprise</t>
  </si>
  <si>
    <t>Jose Vizquerra Benavides (Chair)</t>
  </si>
  <si>
    <t xml:space="preserve"> Directors Meeting Attendance 
Présence des administrateurs</t>
  </si>
  <si>
    <t xml:space="preserve"> Audit Committee Member's Attendance
Présence des membre du comité d'audit</t>
  </si>
  <si>
    <t>Compensation Committee
Comité de rénumération</t>
  </si>
  <si>
    <t>TSX</t>
  </si>
  <si>
    <t>Nombres correspondans au 31 décembre de l'année applicable</t>
  </si>
  <si>
    <t>Numbers as of December 31 of the applicable year</t>
  </si>
  <si>
    <t>OSK</t>
  </si>
  <si>
    <t>Economic Statistics</t>
  </si>
  <si>
    <t>Statistiques économiques</t>
  </si>
  <si>
    <t>± 257 M</t>
  </si>
  <si>
    <t>± 282 M</t>
  </si>
  <si>
    <t>± 195 M</t>
  </si>
  <si>
    <t>± 790 M</t>
  </si>
  <si>
    <t>± 531 M</t>
  </si>
  <si>
    <t>± 136 M</t>
  </si>
  <si>
    <t>191 M</t>
  </si>
  <si>
    <t>± 117 M</t>
  </si>
  <si>
    <t>± 208 M</t>
  </si>
  <si>
    <t>162 M</t>
  </si>
  <si>
    <t>± 250 M</t>
  </si>
  <si>
    <t>190 M</t>
  </si>
  <si>
    <t>± 315 M</t>
  </si>
  <si>
    <t>± 140 M</t>
  </si>
  <si>
    <t>± 705 M</t>
  </si>
  <si>
    <t>± 395 M</t>
  </si>
  <si>
    <t>Table / Tableau :  B</t>
  </si>
  <si>
    <t xml:space="preserve">For more information consult Annual Information Forms available on osiskomining.com  </t>
  </si>
  <si>
    <t>Shares outstanding / Actions en circulation</t>
  </si>
  <si>
    <t>Fully diluted shares / Actions diluées</t>
  </si>
  <si>
    <t>Fully diluted cash / Encaisse diluée</t>
  </si>
  <si>
    <t>Market capitalization / Capitalisation boursière</t>
  </si>
  <si>
    <t>Debt / Dette</t>
  </si>
  <si>
    <t>Equity / Capitaux propres</t>
  </si>
  <si>
    <t>Net revenues / Revenus nets</t>
  </si>
  <si>
    <t>Cash and investment / Encaisse et investissements</t>
  </si>
  <si>
    <t>Exploration Activities Statistics</t>
  </si>
  <si>
    <t>Statistiques sur les activités d'exploration</t>
  </si>
  <si>
    <t>12 400 ha</t>
  </si>
  <si>
    <t>179 870 m</t>
  </si>
  <si>
    <t>386 596 m</t>
  </si>
  <si>
    <t>106 000 m</t>
  </si>
  <si>
    <t>2 330 m</t>
  </si>
  <si>
    <t>$ 92 M</t>
  </si>
  <si>
    <t>$ 104 M</t>
  </si>
  <si>
    <t>$ 22 M</t>
  </si>
  <si>
    <t xml:space="preserve">Mining claims / Claims miniers </t>
  </si>
  <si>
    <t>Total drilled / Forage total</t>
  </si>
  <si>
    <t>Total exploration ramp advancement
Avancement de la rampe d'exploration</t>
  </si>
  <si>
    <t>Spent / Dépenses</t>
  </si>
  <si>
    <t>Table / Tableau :  C</t>
  </si>
  <si>
    <t>Location / Emplacement</t>
  </si>
  <si>
    <t>Status / Statut</t>
  </si>
  <si>
    <t>2019 Activities / Activités en 2019</t>
  </si>
  <si>
    <t>Urban Duke</t>
  </si>
  <si>
    <t xml:space="preserve">For more information consult Management's Discussion and Analysis available on osiskomining.com  </t>
  </si>
  <si>
    <t>Pour plus d'informations, consultez le Management's Discussion and Analysis disponibles sur miniereosisko.com (anglais seulement)</t>
  </si>
  <si>
    <t>En 2019, Minière Osisko a transféré des actifs à Minière O3  : gisement Marban, gisement Garrison, certaines autres propriétés d'exploration et droits d'acquisition et un portefeuille de titres négociables sélectionnés.</t>
  </si>
  <si>
    <t>In 2019 Osisko Mining transferred assets to O3 Mining: Marban deposit, Garrison deposit, certain other exploration properties and earn-in rights and a portfolio of selected marketable securities.</t>
  </si>
  <si>
    <t>Garrison</t>
  </si>
  <si>
    <t>Kan</t>
  </si>
  <si>
    <t>In 2018, Osisko Mining acquired the Quévillon Osborne-Bell project.</t>
  </si>
  <si>
    <t>En 2018, Minière Osisko a acquis le projet Quévillon Osborne-Bell.</t>
  </si>
  <si>
    <t>10 M</t>
  </si>
  <si>
    <t xml:space="preserve"> Training Statistics</t>
  </si>
  <si>
    <t>Statistiques sur la formation</t>
  </si>
  <si>
    <t>Total number of participants in mine rescue training  - 2019
Nombre total de participants à la formation de sauveteur minier - 2019</t>
  </si>
  <si>
    <t>Total number of participants in fire brigade training -  2019
Nombre total de participants à la formation de la brigade d'incendie - 2019</t>
  </si>
  <si>
    <t>Total number of participants in first respondant training -  2019
Nombre total de participants à la formation des premiers répondants - 2019</t>
  </si>
  <si>
    <t>H&amp;S Inspections / Inspections SST</t>
  </si>
  <si>
    <t>+ 400</t>
  </si>
  <si>
    <t>6</t>
  </si>
  <si>
    <t>+ 250</t>
  </si>
  <si>
    <t>Internal inspections (surface and underground)
Inspections à l'interne (surface et sous terre)</t>
  </si>
  <si>
    <t>External inspections (CNESST)
Inspections externes (CNESST)</t>
  </si>
  <si>
    <t>+ 406</t>
  </si>
  <si>
    <t>3</t>
  </si>
  <si>
    <t>+ 253</t>
  </si>
  <si>
    <t>Activity / Activité</t>
  </si>
  <si>
    <t>Surface water
Eau de surface</t>
  </si>
  <si>
    <t>Exploration ramp
Rampe d'exploration</t>
  </si>
  <si>
    <t>Exploration Camp
Camp d'exploration</t>
  </si>
  <si>
    <t>Exploration Drilling
Forage d'exploration</t>
  </si>
  <si>
    <t>Coreshack
Carothèque</t>
  </si>
  <si>
    <t>Natural settlement
Déposition naturelle</t>
  </si>
  <si>
    <t>Suspended solids removal system
Système d'élimination des solides en suspension</t>
  </si>
  <si>
    <t>Quantity / Quantité</t>
  </si>
  <si>
    <t>Description / Description</t>
  </si>
  <si>
    <t>Composter on site / Composteur sur le site</t>
  </si>
  <si>
    <t>Recycling / Recyclage</t>
  </si>
  <si>
    <t>External inspections (MELCC and ECCC)
Inspections externes (MELCC et ECCC)</t>
  </si>
  <si>
    <t>Year / Année</t>
  </si>
  <si>
    <t>Owner / Propriétaire</t>
  </si>
  <si>
    <t>Noront</t>
  </si>
  <si>
    <t>Eagle Hill</t>
  </si>
  <si>
    <t>Initial Plan / Plan initial</t>
  </si>
  <si>
    <t>Osisko Mining</t>
  </si>
  <si>
    <t>5-year Update / Mise à jour 5 ans</t>
  </si>
  <si>
    <t>Addendum major change / Addendum changements majeurs</t>
  </si>
  <si>
    <t>Major change in 2018: lined sotckpile expansion</t>
  </si>
  <si>
    <t>Changement majeur en 2018 : agrandissement de la halde imperméabilisée</t>
  </si>
  <si>
    <t>Municipal
Municipal</t>
  </si>
  <si>
    <t>Total number of participants in site introduction  -  2019
Nombre total de participants à l'introduction de site -  2019</t>
  </si>
  <si>
    <t>± 428 M</t>
  </si>
  <si>
    <t>0.4 M</t>
  </si>
  <si>
    <t>6 M</t>
  </si>
  <si>
    <t>1.3 M</t>
  </si>
  <si>
    <t xml:space="preserve">Employee taxes / Impôts des employés </t>
  </si>
  <si>
    <t>Payments to government / Paiement au gouvernement</t>
  </si>
  <si>
    <t>1.59 M</t>
  </si>
  <si>
    <t>1.5 M</t>
  </si>
  <si>
    <t xml:space="preserve">3.3 K </t>
  </si>
  <si>
    <t>23 M</t>
  </si>
  <si>
    <t>21 M</t>
  </si>
  <si>
    <t>113 M</t>
  </si>
  <si>
    <t>13.8 M</t>
  </si>
  <si>
    <t>121 M</t>
  </si>
  <si>
    <t>11 M</t>
  </si>
  <si>
    <t>Purchases in Quebec and Ontario / Achats au Québec et en Ontario</t>
  </si>
  <si>
    <t>Contracts and purchases from aboriginal businesses /
Contrats  et achats auprès d'entreprises autochtones</t>
  </si>
  <si>
    <t>No of meetings
Nbre de rencontres</t>
  </si>
  <si>
    <t>No of letters
Nbre de lettres</t>
  </si>
  <si>
    <t>Community
Communauté</t>
  </si>
  <si>
    <t>Category / Catégorie</t>
  </si>
  <si>
    <t>Formerly   called   the Health,   Safety,   Environment  and Corporate Social Responsibility Committee</t>
  </si>
  <si>
    <t>Numbers as of December 31 of the applicable year.</t>
  </si>
  <si>
    <t>Nombres correspondans au 31 décembre de l'année applicable.</t>
  </si>
  <si>
    <t xml:space="preserve">Cost reassessment between 2012 and 2017 (ownership change)
</t>
  </si>
  <si>
    <t>Ré-évaluation des coût entre 2012 et 2017 (changement de propriétaire)</t>
  </si>
  <si>
    <t xml:space="preserve">General notes / Notes générales: </t>
  </si>
  <si>
    <t>Genetal notes / Notes générales:</t>
  </si>
  <si>
    <t>Urban Barry Base Metals</t>
  </si>
  <si>
    <t>Table / Tableau : I</t>
  </si>
  <si>
    <t>Table / Tableau : K</t>
  </si>
  <si>
    <t>Investissement/ Investissement ($)</t>
  </si>
  <si>
    <t>Before 2016</t>
  </si>
  <si>
    <t>1,000 tonnes were used underground as a running surface
1 000 tonnes ont été utilisées sous terre comme surface de roulement</t>
  </si>
  <si>
    <t>Tonnes</t>
  </si>
  <si>
    <t>5,000 tonnes were used underground as a running surface and 20,519 tonnes were used for construction of the lined stockpile extension
5 000 tonnes ont été utilisées sous terre comme surface de roulement et 20 519 tonnes ont été utilisées pour la construction de l'agrandissement de la halde imperméabilisée</t>
  </si>
  <si>
    <t>Exploration ramp remediation
Remise en état de la rampe d'exploration</t>
  </si>
  <si>
    <t>Exploration ramp extension to Lynx Zone  achieved, collect bulk sample
Extension de la rampe d'exploration vers la zone Lynx réalisée, collecte de l'échantillon en vrac</t>
  </si>
  <si>
    <t>Supervisors
Superviseurs</t>
  </si>
  <si>
    <t>Others
Autres</t>
  </si>
  <si>
    <t>Note:</t>
  </si>
  <si>
    <t>We modified the employee classification in 2019 (add supervisor category).</t>
  </si>
  <si>
    <t>Nous avons modifié la classification des employés en 2019 (ajout de la catégorie superviseurs).</t>
  </si>
  <si>
    <t>NA</t>
  </si>
  <si>
    <t>801,546</t>
  </si>
  <si>
    <t>993,388</t>
  </si>
  <si>
    <t>En 2019, Minière Osisko a transféré des actifs à Minière O3 : gisement Marban, gisement Garrison, certaines autres propriétés d'exploration et droits d'acquisition et un portefeuille de titres négociables sélectionnés.</t>
  </si>
  <si>
    <t>708,678</t>
  </si>
  <si>
    <t>851,304</t>
  </si>
  <si>
    <t>2</t>
  </si>
  <si>
    <t>+ 427</t>
  </si>
  <si>
    <t>2019 Total number and percentage of employees receiving regular performance 
2019 Nombre total et pourcentage d'employés bénéficiant d'une revue régulière de performances</t>
  </si>
  <si>
    <t>Environmental non compliance and fines  / 
Non conformités et amendes environnementales</t>
  </si>
  <si>
    <t>Table / Tableau : J</t>
  </si>
  <si>
    <t>Fines /
Amendes</t>
  </si>
  <si>
    <t>0</t>
  </si>
  <si>
    <t>Construction of the lined stockpile extension, exploration ramp extension to Zone 27 achieved, began to collect bulk sample
Construction de l'agrandissement de la halde imperméabilisée, extension de la rampe d'exploration vers la zone 27 réalisée, début de la collecte de l'échantillon en vrac</t>
  </si>
  <si>
    <t>Table / Tableau : L</t>
  </si>
  <si>
    <t>Category
Catégorie</t>
  </si>
  <si>
    <t>Fuel Type
Type de carburant</t>
  </si>
  <si>
    <t>Propane / Propane</t>
  </si>
  <si>
    <t>Gasoline / Essence</t>
  </si>
  <si>
    <t>t CO2 eq.</t>
  </si>
  <si>
    <r>
      <t>CO</t>
    </r>
    <r>
      <rPr>
        <vertAlign val="subscript"/>
        <sz val="11"/>
        <color theme="1"/>
        <rFont val="Calibri"/>
        <family val="2"/>
        <scheme val="minor"/>
      </rPr>
      <t>2</t>
    </r>
    <r>
      <rPr>
        <sz val="11"/>
        <color theme="1"/>
        <rFont val="Calibri"/>
        <family val="2"/>
        <scheme val="minor"/>
      </rPr>
      <t xml:space="preserve"> (Carbon Dioxide)
CO</t>
    </r>
    <r>
      <rPr>
        <vertAlign val="subscript"/>
        <sz val="11"/>
        <color theme="1"/>
        <rFont val="Calibri"/>
        <family val="2"/>
        <scheme val="minor"/>
      </rPr>
      <t>2</t>
    </r>
    <r>
      <rPr>
        <sz val="11"/>
        <color theme="1"/>
        <rFont val="Calibri"/>
        <family val="2"/>
        <scheme val="minor"/>
      </rPr>
      <t xml:space="preserve"> (Dioxyde de carbone)</t>
    </r>
  </si>
  <si>
    <r>
      <t>CH</t>
    </r>
    <r>
      <rPr>
        <vertAlign val="subscript"/>
        <sz val="11"/>
        <color theme="1"/>
        <rFont val="Calibri"/>
        <family val="2"/>
        <scheme val="minor"/>
      </rPr>
      <t>4</t>
    </r>
    <r>
      <rPr>
        <sz val="11"/>
        <color theme="1"/>
        <rFont val="Calibri"/>
        <family val="2"/>
        <scheme val="minor"/>
      </rPr>
      <t xml:space="preserve"> (Methane)
CH</t>
    </r>
    <r>
      <rPr>
        <vertAlign val="subscript"/>
        <sz val="11"/>
        <color theme="1"/>
        <rFont val="Calibri"/>
        <family val="2"/>
        <scheme val="minor"/>
      </rPr>
      <t>4</t>
    </r>
    <r>
      <rPr>
        <sz val="11"/>
        <color theme="1"/>
        <rFont val="Calibri"/>
        <family val="2"/>
        <scheme val="minor"/>
      </rPr>
      <t xml:space="preserve"> (Méthane)</t>
    </r>
  </si>
  <si>
    <r>
      <t>N</t>
    </r>
    <r>
      <rPr>
        <vertAlign val="subscript"/>
        <sz val="11"/>
        <color theme="1"/>
        <rFont val="Calibri"/>
        <family val="2"/>
        <scheme val="minor"/>
      </rPr>
      <t>2</t>
    </r>
    <r>
      <rPr>
        <sz val="11"/>
        <color theme="1"/>
        <rFont val="Calibri"/>
        <family val="2"/>
        <scheme val="minor"/>
      </rPr>
      <t>O(Nitrous Oxides)
N</t>
    </r>
    <r>
      <rPr>
        <vertAlign val="subscript"/>
        <sz val="11"/>
        <color theme="1"/>
        <rFont val="Calibri"/>
        <family val="2"/>
        <scheme val="minor"/>
      </rPr>
      <t>2</t>
    </r>
    <r>
      <rPr>
        <sz val="11"/>
        <color theme="1"/>
        <rFont val="Calibri"/>
        <family val="2"/>
        <scheme val="minor"/>
      </rPr>
      <t>O(Oxydes nitreux)</t>
    </r>
  </si>
  <si>
    <t>GHG releases from the project are estimated under the Environment and Climate Change Canada (ECCC) GHG Emission Reporting Program (GHGRP). The GHG emissions consist of process-related emissions and on-site stationary and mobile fuel combustion sources.</t>
  </si>
  <si>
    <t>Les émissions GES du projet sont estimés dans le cadre du Programme de déclaration des émissions de gaz à effet de serre (PDGES) d'Environnement et Changement climatique Canada (ECCC). Les émissions de GES se composent des émissions liées au procédé et aux sources stationnaires et mobiles de combustion de carburant sur le site.</t>
  </si>
  <si>
    <t>Projects - 2019 / Projets - 2019</t>
  </si>
  <si>
    <t>Intern / Stagiaire</t>
  </si>
  <si>
    <t>Total number of employees
Nombre total d'employés</t>
  </si>
  <si>
    <t>First Nations / Premières Nations</t>
  </si>
  <si>
    <t>Exploration / Exploration</t>
  </si>
  <si>
    <t>HR &amp; HS / RH &amp; SST</t>
  </si>
  <si>
    <t>Mining / Mine</t>
  </si>
  <si>
    <t>Logistics / Logistique</t>
  </si>
  <si>
    <t>Employees by sector of employment - 2019 /
 Employés par secteur d'emplois - 2019</t>
  </si>
  <si>
    <t>Employees Turnover (Voluntary) /  
Taux de roulement des employés (Volontaire)</t>
  </si>
  <si>
    <t>Employees per gender / 
Employés par genre</t>
  </si>
  <si>
    <t>Employees by place of residence / 
Employés par lieu de résidence</t>
  </si>
  <si>
    <t>Employees by type / 
Employés par type</t>
  </si>
  <si>
    <t>Employees by age - 2019 / 
Employés par âge - 2019</t>
  </si>
  <si>
    <t>New Hires - 2019 /
 Nouvelles empbauches - 2019</t>
  </si>
  <si>
    <t>Working hours /  Heures travaillées</t>
  </si>
  <si>
    <t>+ 425</t>
  </si>
  <si>
    <t>1</t>
  </si>
  <si>
    <r>
      <t>Surface (m</t>
    </r>
    <r>
      <rPr>
        <b/>
        <vertAlign val="superscript"/>
        <sz val="11"/>
        <color theme="1"/>
        <rFont val="Calibri"/>
        <family val="2"/>
        <scheme val="minor"/>
      </rPr>
      <t>2</t>
    </r>
    <r>
      <rPr>
        <b/>
        <sz val="11"/>
        <color theme="1"/>
        <rFont val="Calibri"/>
        <family val="2"/>
        <scheme val="minor"/>
      </rPr>
      <t>)</t>
    </r>
  </si>
  <si>
    <t>Daily / 
Journalier</t>
  </si>
  <si>
    <t>Windfall and 
Urban-Barry</t>
  </si>
  <si>
    <t>Disposal / Disposition</t>
  </si>
  <si>
    <t>Spills / 
Déversements</t>
  </si>
  <si>
    <t>Water Usage - Exploration Activities - 2019 / 
Utilisation de l'eau - Activités d'exploration - 2019</t>
  </si>
  <si>
    <t>Environmental Inspections / 
Inspections Environnementales</t>
  </si>
  <si>
    <t>Closing Plan submit to Québec goverment 
Plan de fermeture soumis au gouvernement du Québec</t>
  </si>
  <si>
    <t>Comments / Commentaires</t>
  </si>
  <si>
    <t>Source / Source</t>
  </si>
  <si>
    <r>
      <t>Quantity / Quantité
(m</t>
    </r>
    <r>
      <rPr>
        <b/>
        <vertAlign val="superscript"/>
        <sz val="11"/>
        <color theme="1"/>
        <rFont val="Calibri"/>
        <family val="2"/>
        <scheme val="minor"/>
      </rPr>
      <t>3</t>
    </r>
    <r>
      <rPr>
        <b/>
        <sz val="11"/>
        <color theme="1"/>
        <rFont val="Calibri"/>
        <family val="2"/>
        <scheme val="minor"/>
      </rPr>
      <t>)</t>
    </r>
  </si>
  <si>
    <t>Treatment units /
Unités de traitement</t>
  </si>
  <si>
    <t>Cardboard (kg) / Carton (kg)</t>
  </si>
  <si>
    <t>Metal (t) / Métal (t)</t>
  </si>
  <si>
    <r>
      <t>Wood (m</t>
    </r>
    <r>
      <rPr>
        <vertAlign val="superscript"/>
        <sz val="11"/>
        <color theme="1"/>
        <rFont val="Calibri"/>
        <family val="2"/>
        <scheme val="minor"/>
      </rPr>
      <t>3</t>
    </r>
    <r>
      <rPr>
        <sz val="11"/>
        <color theme="1"/>
        <rFont val="Calibri"/>
        <family val="2"/>
        <scheme val="minor"/>
      </rPr>
      <t>) / Bois (m</t>
    </r>
    <r>
      <rPr>
        <vertAlign val="superscript"/>
        <sz val="11"/>
        <color theme="1"/>
        <rFont val="Calibri"/>
        <family val="2"/>
        <scheme val="minor"/>
      </rPr>
      <t>3</t>
    </r>
    <r>
      <rPr>
        <sz val="11"/>
        <color theme="1"/>
        <rFont val="Calibri"/>
        <family val="2"/>
        <scheme val="minor"/>
      </rPr>
      <t>)</t>
    </r>
  </si>
  <si>
    <r>
      <t>Other (m</t>
    </r>
    <r>
      <rPr>
        <vertAlign val="superscript"/>
        <sz val="11"/>
        <color theme="1"/>
        <rFont val="Calibri"/>
        <family val="2"/>
        <scheme val="minor"/>
      </rPr>
      <t>3</t>
    </r>
    <r>
      <rPr>
        <sz val="11"/>
        <color theme="1"/>
        <rFont val="Calibri"/>
        <family val="2"/>
        <scheme val="minor"/>
      </rPr>
      <t>)/ Autre (m</t>
    </r>
    <r>
      <rPr>
        <vertAlign val="superscript"/>
        <sz val="11"/>
        <color theme="1"/>
        <rFont val="Calibri"/>
        <family val="2"/>
        <scheme val="minor"/>
      </rPr>
      <t>3</t>
    </r>
    <r>
      <rPr>
        <sz val="11"/>
        <color theme="1"/>
        <rFont val="Calibri"/>
        <family val="2"/>
        <scheme val="minor"/>
      </rPr>
      <t>)</t>
    </r>
  </si>
  <si>
    <t>Non compliance / 
Non-conformité</t>
  </si>
  <si>
    <t>± 290 M</t>
  </si>
  <si>
    <t>± 312 M</t>
  </si>
  <si>
    <t>± 216 M</t>
  </si>
  <si>
    <t>± 1,175 M</t>
  </si>
  <si>
    <t>± 609 M</t>
  </si>
  <si>
    <t>± 138 M</t>
  </si>
  <si>
    <t>111 M</t>
  </si>
  <si>
    <t>12.4 M</t>
  </si>
  <si>
    <t>11.5 M</t>
  </si>
  <si>
    <t>40 M</t>
  </si>
  <si>
    <t>4 626 m</t>
  </si>
  <si>
    <t xml:space="preserve">298 196 m </t>
  </si>
  <si>
    <t>Quévillon Osborne Base Metals</t>
  </si>
  <si>
    <r>
      <t xml:space="preserve">100 % Owned / 
Détenteur à 100 % </t>
    </r>
    <r>
      <rPr>
        <vertAlign val="superscript"/>
        <sz val="11"/>
        <color theme="1"/>
        <rFont val="Calibri"/>
        <family val="2"/>
        <scheme val="minor"/>
      </rPr>
      <t>(1)</t>
    </r>
  </si>
  <si>
    <t>Drilling, infilling drilling, underground work, bulk sampling /
Forage, forage de définition, travaux souterrains, échantillon en vrac</t>
  </si>
  <si>
    <t>Drilling, infilling drilling /
Forage, forage de définition</t>
  </si>
  <si>
    <t>Drilling /
Forage</t>
  </si>
  <si>
    <t>None /
Pas d'activité</t>
  </si>
  <si>
    <t xml:space="preserve">Limited exploration activities by Bonterra Resources /
Activités d'exploration limitées par Ressources Bonterra </t>
  </si>
  <si>
    <t xml:space="preserve">For more information consult Consolidated Financial Statements available on osiskomining.com. The  consolidated  financial  statements  of  the  Corporation  at  December 31, 2019 include the Corporation and its subsidiary, O3 Mining Inc. (“O3 Mining”), formerly Chantrell Ventures Corp.  (“Chantrell”).   </t>
  </si>
  <si>
    <t>Pour plus d'informations, consultez les états financiers consolidés disponibles sur miniereosisko.com (anglais seulement). Les états financiers consolidés de la Société au 31 décembre 2019 incluent la Société et sa filiale, Minière O3 inc. («O3 Mining»), anciennement Chantrell Ventures Corp. («Chantrell»).</t>
  </si>
  <si>
    <r>
      <t xml:space="preserve">421 800 </t>
    </r>
    <r>
      <rPr>
        <vertAlign val="superscript"/>
        <sz val="11"/>
        <color theme="1"/>
        <rFont val="Calibri"/>
        <family val="2"/>
        <scheme val="minor"/>
      </rPr>
      <t>(1)</t>
    </r>
  </si>
  <si>
    <r>
      <t xml:space="preserve">204 952 </t>
    </r>
    <r>
      <rPr>
        <vertAlign val="superscript"/>
        <sz val="11"/>
        <color theme="1"/>
        <rFont val="Calibri"/>
        <family val="2"/>
        <scheme val="minor"/>
      </rPr>
      <t>(2)</t>
    </r>
  </si>
  <si>
    <r>
      <t xml:space="preserve">13 793 </t>
    </r>
    <r>
      <rPr>
        <vertAlign val="superscript"/>
        <sz val="11"/>
        <color theme="1"/>
        <rFont val="Calibri"/>
        <family val="2"/>
        <scheme val="minor"/>
      </rPr>
      <t>(2)</t>
    </r>
  </si>
  <si>
    <r>
      <t xml:space="preserve">19 000 </t>
    </r>
    <r>
      <rPr>
        <vertAlign val="superscript"/>
        <sz val="11"/>
        <color theme="1"/>
        <rFont val="Calibri"/>
        <family val="2"/>
        <scheme val="minor"/>
      </rPr>
      <t>(1)</t>
    </r>
  </si>
  <si>
    <r>
      <t xml:space="preserve">21 500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</si>
  <si>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Estimated / Estimé</t>
    </r>
  </si>
  <si>
    <r>
      <rPr>
        <vertAlign val="superscript"/>
        <sz val="11"/>
        <color theme="1"/>
        <rFont val="Calibri"/>
        <family val="2"/>
        <scheme val="minor"/>
      </rPr>
      <t>(2)</t>
    </r>
    <r>
      <rPr>
        <sz val="11"/>
        <color theme="1"/>
        <rFont val="Calibri"/>
        <family val="2"/>
        <scheme val="minor"/>
      </rPr>
      <t xml:space="preserve"> Measured / Mesuré</t>
    </r>
  </si>
  <si>
    <r>
      <rPr>
        <vertAlign val="superscript"/>
        <sz val="11"/>
        <color theme="1"/>
        <rFont val="Calibri"/>
        <family val="2"/>
        <scheme val="minor"/>
      </rPr>
      <t>(3)</t>
    </r>
    <r>
      <rPr>
        <sz val="11"/>
        <color theme="1"/>
        <rFont val="Calibri"/>
        <family val="2"/>
        <scheme val="minor"/>
      </rPr>
      <t xml:space="preserve"> Calculated / Calculé</t>
    </r>
  </si>
  <si>
    <t>Quévillon &amp; Quévillon Base Metal</t>
  </si>
  <si>
    <t>Urban-Barry  &amp; Urban Barry JV</t>
  </si>
  <si>
    <t>Board by gender / 
Conseil d'administration par genre</t>
  </si>
  <si>
    <t>Board Independency / 
Indépendance du conseil d'administration</t>
  </si>
  <si>
    <t>Exploration and related activities spending / 
Dépenses en exploration et autres activités connexes</t>
  </si>
  <si>
    <t>Windfall Lake &amp; Urban Barry</t>
  </si>
  <si>
    <t>Meetings, presentation and information letters  / 
Rencontres, présentations et lettres d'information</t>
  </si>
  <si>
    <t>Sponsorship and donation / 
Commandites et dons</t>
  </si>
  <si>
    <t>Local Spending / 
Dépenses locales</t>
  </si>
  <si>
    <t xml:space="preserve">Spending / 
Dépenses </t>
  </si>
  <si>
    <t>General / 
Générale</t>
  </si>
  <si>
    <t>Corporate Level / Niveau Corporatif</t>
  </si>
  <si>
    <t xml:space="preserve">First Nation </t>
  </si>
  <si>
    <t>Other</t>
  </si>
  <si>
    <t>Project
Projet</t>
  </si>
  <si>
    <t>Number participating in performance review
Nombre participant dans la révision de performance</t>
  </si>
  <si>
    <t>% participating in performance review
% participant dans la révision de performance</t>
  </si>
  <si>
    <t>Cumulative frequency rate
Taux de fréquence cumulé</t>
  </si>
  <si>
    <t>General and administration expenses (including salaries, benefits and severance) /
Frais généraux et administratifs (incluant les salaires, les avantages sociaux et les primes de séparation)</t>
  </si>
  <si>
    <t>Diesel (clear) / Diésel (clair)</t>
  </si>
  <si>
    <t>Jet -A</t>
  </si>
  <si>
    <t>Diesel (coloured)/ Diésel (coloré)</t>
  </si>
  <si>
    <t>Authorized landfill / Site d'enfouissement autorisé</t>
  </si>
  <si>
    <t>Authorized site / Site autorisé</t>
  </si>
  <si>
    <t>Effluent Treatment System
Système de traitement de l'effluent</t>
  </si>
  <si>
    <t>Septic Systems
Systèmes septiques</t>
  </si>
  <si>
    <r>
      <t>Areas Disturbed &amp; Remediated (1</t>
    </r>
    <r>
      <rPr>
        <b/>
        <vertAlign val="superscript"/>
        <sz val="11"/>
        <color theme="1"/>
        <rFont val="Calibri"/>
        <family val="2"/>
        <scheme val="minor"/>
      </rPr>
      <t>st</t>
    </r>
    <r>
      <rPr>
        <b/>
        <sz val="11"/>
        <color theme="1"/>
        <rFont val="Calibri"/>
        <family val="2"/>
        <scheme val="minor"/>
      </rPr>
      <t xml:space="preserve"> Stage) - Drill Pads (m</t>
    </r>
    <r>
      <rPr>
        <b/>
        <vertAlign val="superscript"/>
        <sz val="11"/>
        <color theme="1"/>
        <rFont val="Calibri"/>
        <family val="2"/>
        <scheme val="minor"/>
      </rPr>
      <t>2</t>
    </r>
    <r>
      <rPr>
        <b/>
        <sz val="11"/>
        <color theme="1"/>
        <rFont val="Calibri"/>
        <family val="2"/>
        <scheme val="minor"/>
      </rPr>
      <t>) / 
Superficies perturbées et remises en état (1</t>
    </r>
    <r>
      <rPr>
        <b/>
        <vertAlign val="superscript"/>
        <sz val="11"/>
        <color theme="1"/>
        <rFont val="Calibri"/>
        <family val="2"/>
        <scheme val="minor"/>
      </rPr>
      <t>ere</t>
    </r>
    <r>
      <rPr>
        <b/>
        <sz val="11"/>
        <color theme="1"/>
        <rFont val="Calibri"/>
        <family val="2"/>
        <scheme val="minor"/>
      </rPr>
      <t xml:space="preserve"> étape) - Sites de forage (m</t>
    </r>
    <r>
      <rPr>
        <b/>
        <vertAlign val="superscript"/>
        <sz val="11"/>
        <color theme="1"/>
        <rFont val="Calibri"/>
        <family val="2"/>
        <scheme val="minor"/>
      </rPr>
      <t>2</t>
    </r>
    <r>
      <rPr>
        <b/>
        <sz val="11"/>
        <color theme="1"/>
        <rFont val="Calibri"/>
        <family val="2"/>
        <scheme val="minor"/>
      </rPr>
      <t xml:space="preserve">) </t>
    </r>
  </si>
  <si>
    <t>Financial Assurance
Assurance financière</t>
  </si>
  <si>
    <t>Executives Directors 
Administrateurs dirigeants</t>
  </si>
  <si>
    <r>
      <t xml:space="preserve">17 534 </t>
    </r>
    <r>
      <rPr>
        <vertAlign val="superscript"/>
        <sz val="11"/>
        <color theme="1"/>
        <rFont val="Calibri"/>
        <family val="2"/>
        <scheme val="minor"/>
      </rPr>
      <t>(3)</t>
    </r>
  </si>
  <si>
    <t>Management /  Direction</t>
  </si>
  <si>
    <t>Administration / Administration</t>
  </si>
  <si>
    <t>7,000 tonnes were used underground as a running surface
7 000 tonnes ont été utilisées sous terre comme surface de roulement</t>
  </si>
  <si>
    <t xml:space="preserve"> Total Hours of training / Heures de formation total</t>
  </si>
  <si>
    <t>Hours of training (men) / Heures de formation (homme)</t>
  </si>
  <si>
    <t>Hours of training (women) / Heures de formation (femme)</t>
  </si>
  <si>
    <t>Robert Wares became a director on November 11, 2019.</t>
  </si>
  <si>
    <t>Robert Wares est devenu administrateur le 11 novembre 2019.</t>
  </si>
  <si>
    <t xml:space="preserve">Windfall </t>
  </si>
  <si>
    <t>100 % owned / 
Détenteur à 100 %</t>
  </si>
  <si>
    <r>
      <t xml:space="preserve">100 % owned / 
Détenteur à 100 % </t>
    </r>
    <r>
      <rPr>
        <vertAlign val="superscript"/>
        <sz val="11"/>
        <color theme="1"/>
        <rFont val="Calibri"/>
        <family val="2"/>
        <scheme val="minor"/>
      </rPr>
      <t>(1)</t>
    </r>
  </si>
  <si>
    <r>
      <t xml:space="preserve">100 % owned / 
Détenteur à 100 % </t>
    </r>
    <r>
      <rPr>
        <vertAlign val="superscript"/>
        <sz val="11"/>
        <color theme="1"/>
        <rFont val="Calibri"/>
        <family val="2"/>
        <scheme val="minor"/>
      </rPr>
      <t>(2)(3)</t>
    </r>
  </si>
  <si>
    <t>Sustainable Dev. &amp; Environment / Dev. Durable et Environnement</t>
  </si>
  <si>
    <t>Employees by place of residence - Windfall  Project - 2019 /
 Employés par lieu de résidence - Projet  Windfall - 2019</t>
  </si>
  <si>
    <t>&lt;30</t>
  </si>
  <si>
    <t>50 &lt;</t>
  </si>
  <si>
    <t>Windfall Project / Projet Lac Windfall</t>
  </si>
  <si>
    <t>Meters Drilled - All Projects (Including Windfall ) / Mètres de forage - Tous les projets (Incluant  Windfall)</t>
  </si>
  <si>
    <t xml:space="preserve"> Windfall Project Closure Plan and Financial Assurance  /
 Plan de fermeture et assurance financière du Projet Windfall </t>
  </si>
  <si>
    <t xml:space="preserve"> Windfall Unlined Waste Rock Stockpile  / 
Halde à stériles non imperméabilisée Windfall</t>
  </si>
  <si>
    <t xml:space="preserve"> Windfall Fuel Consumption - 2019 
Consommation de carburant à Windfall - 2019</t>
  </si>
  <si>
    <t xml:space="preserve"> Windfall  Project / 
Projet  Windfall</t>
  </si>
  <si>
    <t>All Projects (Including Windfall ) / 
Tous les projets (Incluant  Windfall)</t>
  </si>
  <si>
    <t>1 M</t>
  </si>
  <si>
    <t>Groundwater infiltration
Infiltration eau souterraine</t>
  </si>
  <si>
    <t>Runoff stockpile
Ruissellement sur la halde</t>
  </si>
  <si>
    <t>Hazardous Waste Management - Windfall Project - 2019 / 
Gestion des matières résiduelles dangereuses - Projet Windfall - 2019</t>
  </si>
  <si>
    <t>Waste Management - Windfall Project - 2019 / 
Gestion des matières résiduelles - Projet Windfall - 2019</t>
  </si>
  <si>
    <t>Food waste (kg) / Déchets domestiques (kg)</t>
  </si>
  <si>
    <t>Hazardous waste (pickups) / 
Matières dangereuses (prélèvement)</t>
  </si>
  <si>
    <t>Contaminated soil (t) / Sol contaminé (t)</t>
  </si>
  <si>
    <t>Contaminated zeolite / Zéolite contaminée (t)</t>
  </si>
  <si>
    <t>$ 105.6 M</t>
  </si>
  <si>
    <t>Québec - (Other /Autre)</t>
  </si>
  <si>
    <t>Women  / Femmes</t>
  </si>
  <si>
    <t>Women &amp; Gender Queer / Femmes &amp; Genre Queer</t>
  </si>
  <si>
    <t>First Nations Workers (Employees and contractors) / 
Travailleurs des Premières Nations (Employés et entrepreneurs)</t>
  </si>
  <si>
    <t>Québec (Other - Autre)</t>
  </si>
  <si>
    <t xml:space="preserve">Payroll expenses / Dépenses en masse salariale </t>
  </si>
  <si>
    <t xml:space="preserve"> Project Level / Niveau Projet </t>
  </si>
  <si>
    <t>Annual Quantity
Quantité annuelle
(kL)</t>
  </si>
  <si>
    <t xml:space="preserve"> Windfall Lined Waste Rock Stockpile  /
 Halde à stériles  imperméabilisée Windfall</t>
  </si>
  <si>
    <t xml:space="preserve"> Windfall  Greenhouse Gas Emissions - 2019 
Émissions de gaz à effet de serre - Windfall - 2019</t>
  </si>
  <si>
    <t>7/7</t>
  </si>
  <si>
    <t>Robert Wares</t>
  </si>
  <si>
    <t>Robert Wares became a director on November 11, 2019</t>
  </si>
  <si>
    <t>Robert Wares est devenu  administrateur le 11 novembre 2019</t>
  </si>
  <si>
    <t>5/5</t>
  </si>
  <si>
    <t>4/4</t>
  </si>
  <si>
    <t xml:space="preserve"> Investment Committee Member's Attendance
Présence des membre du comité d'investissement</t>
  </si>
  <si>
    <t>3/3</t>
  </si>
  <si>
    <t>Patrick Anderson (Chair)</t>
  </si>
  <si>
    <t>The Investment Committee was created at the end of 2019.</t>
  </si>
  <si>
    <t>Le comité investissement a été créé à la fin de 2019.</t>
  </si>
  <si>
    <t>Les améliorations continues apportées à nos systèmes de collecte de données, à nos processus et à notre qualité peuvent entraîner le retraitdes données précédemment déclarées.</t>
  </si>
  <si>
    <t>Unless noted otherwise, this data covers sustainability matters related to the following significant exploration projects: Windfall , Urban Barry  and Quévillon Osborne-Bell project all located in Quebec (Canada).</t>
  </si>
  <si>
    <t>Sauf indication contraire, ces données couvrent les questions de durabilité liées aux projets d'exploration significatifs suivants :   Windfall, Urban Barry et Quévillon Osborne-Bell, tous situés au Québec (Canada).</t>
  </si>
  <si>
    <r>
      <rPr>
        <vertAlign val="superscript"/>
        <sz val="10"/>
        <color theme="1"/>
        <rFont val="Calibri"/>
        <family val="2"/>
        <scheme val="minor"/>
      </rPr>
      <t>(1)</t>
    </r>
    <r>
      <rPr>
        <sz val="10"/>
        <color theme="1"/>
        <rFont val="Calibri"/>
        <family val="2"/>
        <scheme val="minor"/>
      </rPr>
      <t xml:space="preserve"> Subject to a 50% earn-in in favour of Osisko Metals Inc. </t>
    </r>
  </si>
  <si>
    <r>
      <rPr>
        <vertAlign val="superscript"/>
        <sz val="10"/>
        <color theme="1"/>
        <rFont val="Calibri"/>
        <family val="2"/>
        <scheme val="minor"/>
      </rPr>
      <t>(1)</t>
    </r>
    <r>
      <rPr>
        <sz val="10"/>
        <color theme="1"/>
        <rFont val="Calibri"/>
        <family val="2"/>
        <scheme val="minor"/>
      </rPr>
      <t xml:space="preserve"> Sous réserve d'un gain de 50% en faveur de Métaux Osisko inc.</t>
    </r>
  </si>
  <si>
    <r>
      <rPr>
        <vertAlign val="superscript"/>
        <sz val="10"/>
        <color theme="1"/>
        <rFont val="Calibri"/>
        <family val="2"/>
        <scheme val="minor"/>
      </rPr>
      <t>(2)</t>
    </r>
    <r>
      <rPr>
        <sz val="10"/>
        <color theme="1"/>
        <rFont val="Calibri"/>
        <family val="2"/>
        <scheme val="minor"/>
      </rPr>
      <t xml:space="preserve"> Part of the acquisition of Beaufield on October 19, 2018. </t>
    </r>
  </si>
  <si>
    <r>
      <rPr>
        <vertAlign val="superscript"/>
        <sz val="10"/>
        <color theme="1"/>
        <rFont val="Calibri"/>
        <family val="2"/>
        <scheme val="minor"/>
      </rPr>
      <t>(2)</t>
    </r>
    <r>
      <rPr>
        <sz val="10"/>
        <color theme="1"/>
        <rFont val="Calibri"/>
        <family val="2"/>
        <scheme val="minor"/>
      </rPr>
      <t xml:space="preserve"> Acquise lors de l'acquisition de Beaufield le 19 octobre 2018.</t>
    </r>
  </si>
  <si>
    <r>
      <rPr>
        <vertAlign val="superscript"/>
        <sz val="10"/>
        <color theme="1"/>
        <rFont val="Calibri"/>
        <family val="2"/>
        <scheme val="minor"/>
      </rPr>
      <t>(3)</t>
    </r>
    <r>
      <rPr>
        <sz val="10"/>
        <color theme="1"/>
        <rFont val="Calibri"/>
        <family val="2"/>
        <scheme val="minor"/>
      </rPr>
      <t xml:space="preserve"> Bonterra Resources Inc. has an earn-in right of up to 70% of the property.</t>
    </r>
  </si>
  <si>
    <r>
      <rPr>
        <vertAlign val="superscript"/>
        <sz val="10"/>
        <color theme="1"/>
        <rFont val="Calibri"/>
        <family val="2"/>
        <scheme val="minor"/>
      </rPr>
      <t>(3)</t>
    </r>
    <r>
      <rPr>
        <sz val="10"/>
        <color theme="1"/>
        <rFont val="Calibri"/>
        <family val="2"/>
        <scheme val="minor"/>
      </rPr>
      <t xml:space="preserve"> Ressources Bonterra inc. a un droit d'acquisition jusqu'à 70% de la propriété.</t>
    </r>
  </si>
  <si>
    <t>Posted: 2020-07-29</t>
  </si>
  <si>
    <t>Publié : 2020-07-29</t>
  </si>
  <si>
    <t>1. Remove equipment, garbage and fuel from the drill site. Install flags on drill casings, backfill sumps, level drill pad areas and spread overburden.</t>
  </si>
  <si>
    <t>2. Assess the condition of vegetation and if necessary, seed to promote regrowth.</t>
  </si>
  <si>
    <t>2. Nous évaluons la condition de la végétation et au besoin, ensemençons pour favoriser la repousse.</t>
  </si>
  <si>
    <t>1. Nous  retirons  du  site  de  forage  l’équipement,  les  déchets  et  le  carburant.  Nous  indiquons  l’emplacement  des  tubages,  nous  remblayons les puisards, nous nivelons la surface des sites de forage et nous étendons une couche de mort-terrain.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</si>
</sst>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_);[Red]\(#,##0\ &quot;$&quot;\)"/>
    <numFmt numFmtId="44" formatCode="_ * #,##0.00_)\ &quot;$&quot;_ ;_ * \(#,##0.00\)\ &quot;$&quot;_ ;_ * &quot;-&quot;??_)\ &quot;$&quot;_ ;_ @_ "/>
    <numFmt numFmtId="43" formatCode="_ * #,##0.00_)_ ;_ * \(#,##0.00\)_ ;_ * &quot;-&quot;??_)_ ;_ @_ "/>
    <numFmt numFmtId="164"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b/>
      <i/>
      <sz val="11"/>
      <color theme="1"/>
      <name val="Calibri"/>
      <family val="2"/>
    </font>
    <font>
      <sz val="10"/>
      <color theme="1"/>
      <name val="Calibri"/>
      <family val="2"/>
      <scheme val="minor"/>
    </font>
    <font>
      <b/>
      <sz val="10"/>
      <color theme="1"/>
      <name val="Calibri"/>
      <family val="2"/>
      <scheme val="minor"/>
    </font>
    <font>
      <shadow/>
      <sz val="11"/>
      <color theme="1"/>
      <name val="Calibri"/>
      <family val="2"/>
    </font>
    <font>
      <sz val="8"/>
      <name val="Calibri"/>
      <family val="2"/>
      <scheme val="minor"/>
    </font>
    <font>
      <b/>
      <sz val="10"/>
      <color theme="1"/>
      <name val="Calibri"/>
      <family val="2"/>
    </font>
    <font>
      <sz val="11"/>
      <color rgb="FFFF0000"/>
      <name val="Calibri"/>
      <family val="2"/>
      <scheme val="minor"/>
    </font>
    <font>
      <sz val="11"/>
      <name val="Calibri"/>
      <family val="2"/>
      <scheme val="minor"/>
    </font>
    <font>
      <b/>
      <shadow/>
      <sz val="11"/>
      <color theme="1"/>
      <name val="Calibri"/>
      <family val="2"/>
      <scheme val="minor"/>
    </font>
    <font>
      <shadow/>
      <sz val="11"/>
      <color theme="1"/>
      <name val="Calibri"/>
      <family val="2"/>
      <scheme val="minor"/>
    </font>
    <font>
      <sz val="9"/>
      <color theme="1"/>
      <name val="Arial"/>
      <family val="2"/>
    </font>
    <font>
      <b/>
      <sz val="9"/>
      <color theme="1"/>
      <name val="Arial"/>
      <family val="2"/>
    </font>
    <font>
      <b/>
      <vertAlign val="superscript"/>
      <sz val="11"/>
      <color theme="1"/>
      <name val="Calibri"/>
      <family val="2"/>
      <scheme val="minor"/>
    </font>
    <font>
      <vertAlign val="subscript"/>
      <sz val="11"/>
      <color theme="1"/>
      <name val="Calibri"/>
      <family val="2"/>
      <scheme val="minor"/>
    </font>
    <font>
      <b/>
      <sz val="12"/>
      <color theme="1"/>
      <name val="Calibri"/>
      <family val="2"/>
      <scheme val="minor"/>
    </font>
    <font>
      <sz val="12"/>
      <color theme="1"/>
      <name val="Calibri"/>
      <family val="2"/>
      <scheme val="minor"/>
    </font>
    <font>
      <vertAlign val="superscript"/>
      <sz val="11"/>
      <color theme="1"/>
      <name val="Calibri"/>
      <family val="2"/>
      <scheme val="minor"/>
    </font>
    <font>
      <b/>
      <sz val="11"/>
      <name val="Calibri"/>
      <family val="2"/>
      <scheme val="minor"/>
    </font>
    <font>
      <vertAlign val="superscript"/>
      <sz val="10"/>
      <color theme="1"/>
      <name val="Calibri"/>
      <family val="2"/>
      <scheme val="minor"/>
    </font>
  </fonts>
  <fills count="6">
    <fill>
      <patternFill patternType="none"/>
    </fill>
    <fill>
      <patternFill patternType="gray125"/>
    </fill>
    <fill>
      <patternFill patternType="solid">
        <fgColor theme="7"/>
        <bgColor indexed="64"/>
      </patternFill>
    </fill>
    <fill>
      <patternFill patternType="solid">
        <fgColor theme="6"/>
        <bgColor indexed="64"/>
      </patternFill>
    </fill>
    <fill>
      <patternFill patternType="solid">
        <fgColor theme="1"/>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399">
    <xf numFmtId="0" fontId="0" fillId="0" borderId="0" xfId="0"/>
    <xf numFmtId="0" fontId="0" fillId="0" borderId="0" xfId="0"/>
    <xf numFmtId="0" fontId="2" fillId="0" borderId="1" xfId="0" applyFont="1" applyBorder="1" applyAlignment="1">
      <alignment vertical="center" wrapText="1"/>
    </xf>
    <xf numFmtId="0" fontId="2" fillId="0" borderId="0" xfId="0" applyFont="1"/>
    <xf numFmtId="0" fontId="0" fillId="0" borderId="0" xfId="0" applyFont="1"/>
    <xf numFmtId="0" fontId="0" fillId="0" borderId="1" xfId="0" applyFont="1" applyBorder="1" applyAlignment="1">
      <alignment wrapText="1"/>
    </xf>
    <xf numFmtId="0" fontId="0" fillId="0" borderId="1" xfId="0" applyFont="1" applyBorder="1" applyAlignment="1">
      <alignment horizontal="center"/>
    </xf>
    <xf numFmtId="0" fontId="3" fillId="0" borderId="1" xfId="0" applyFont="1" applyFill="1" applyBorder="1" applyAlignment="1">
      <alignment horizontal="right" vertical="center" wrapText="1" indent="1" readingOrder="1"/>
    </xf>
    <xf numFmtId="0" fontId="4" fillId="0" borderId="1" xfId="0" applyFont="1" applyFill="1" applyBorder="1" applyAlignment="1">
      <alignment horizontal="right" vertical="center" wrapText="1" indent="1" readingOrder="1"/>
    </xf>
    <xf numFmtId="0" fontId="0" fillId="0" borderId="0" xfId="0" applyFont="1" applyFill="1" applyBorder="1"/>
    <xf numFmtId="0" fontId="0" fillId="0" borderId="1" xfId="0" applyFont="1" applyFill="1" applyBorder="1" applyAlignment="1">
      <alignment horizontal="right" wrapText="1"/>
    </xf>
    <xf numFmtId="0" fontId="2" fillId="0" borderId="0" xfId="0" applyFont="1" applyFill="1" applyBorder="1"/>
    <xf numFmtId="0" fontId="2" fillId="3" borderId="1" xfId="0" applyFont="1" applyFill="1" applyBorder="1"/>
    <xf numFmtId="0" fontId="0" fillId="0" borderId="0" xfId="0"/>
    <xf numFmtId="0" fontId="2" fillId="0" borderId="0" xfId="0" applyFont="1"/>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0" fillId="0" borderId="0" xfId="0" applyAlignment="1">
      <alignment wrapText="1"/>
    </xf>
    <xf numFmtId="0" fontId="6" fillId="0" borderId="0" xfId="0" applyFont="1"/>
    <xf numFmtId="0" fontId="0" fillId="0" borderId="0" xfId="0"/>
    <xf numFmtId="0" fontId="2" fillId="0" borderId="1" xfId="0" applyFont="1" applyBorder="1" applyAlignment="1">
      <alignment vertical="center" wrapText="1"/>
    </xf>
    <xf numFmtId="0" fontId="0" fillId="0" borderId="1" xfId="0" applyBorder="1"/>
    <xf numFmtId="0" fontId="0" fillId="0" borderId="1" xfId="0" applyBorder="1" applyAlignment="1">
      <alignment horizontal="center" vertical="center" wrapText="1"/>
    </xf>
    <xf numFmtId="0" fontId="2" fillId="0" borderId="1" xfId="0" applyFont="1" applyBorder="1" applyAlignment="1">
      <alignment wrapText="1"/>
    </xf>
    <xf numFmtId="0" fontId="2" fillId="0" borderId="0" xfId="0" applyFont="1"/>
    <xf numFmtId="0" fontId="2" fillId="0" borderId="1" xfId="0" applyFont="1" applyBorder="1"/>
    <xf numFmtId="0" fontId="0" fillId="0" borderId="1" xfId="0" applyBorder="1" applyAlignment="1">
      <alignment horizontal="center"/>
    </xf>
    <xf numFmtId="0" fontId="2" fillId="0" borderId="1" xfId="0" applyFont="1" applyFill="1" applyBorder="1" applyAlignment="1">
      <alignment wrapText="1"/>
    </xf>
    <xf numFmtId="0" fontId="0" fillId="0" borderId="1" xfId="0" applyBorder="1" applyAlignment="1">
      <alignment horizontal="center" vertical="center"/>
    </xf>
    <xf numFmtId="0" fontId="2" fillId="0" borderId="1" xfId="0" applyFont="1" applyBorder="1" applyAlignment="1">
      <alignment horizontal="center"/>
    </xf>
    <xf numFmtId="0" fontId="2" fillId="3" borderId="6" xfId="0" applyFont="1" applyFill="1" applyBorder="1"/>
    <xf numFmtId="9" fontId="0" fillId="0" borderId="1" xfId="0" applyNumberFormat="1" applyBorder="1" applyAlignment="1">
      <alignment horizontal="center" vertical="center"/>
    </xf>
    <xf numFmtId="9" fontId="0" fillId="0" borderId="1" xfId="2" applyFont="1" applyBorder="1" applyAlignment="1">
      <alignment horizontal="center" vertical="center"/>
    </xf>
    <xf numFmtId="0" fontId="0" fillId="0" borderId="1" xfId="0" applyFont="1" applyFill="1" applyBorder="1" applyAlignment="1">
      <alignment wrapText="1"/>
    </xf>
    <xf numFmtId="0" fontId="2" fillId="0" borderId="1" xfId="0" applyFont="1" applyBorder="1" applyAlignment="1">
      <alignment horizontal="center" vertical="center"/>
    </xf>
    <xf numFmtId="9" fontId="2" fillId="0" borderId="1" xfId="2" applyFont="1" applyBorder="1" applyAlignment="1">
      <alignment horizontal="center" vertical="center"/>
    </xf>
    <xf numFmtId="0" fontId="2" fillId="0" borderId="1" xfId="0" applyFont="1" applyBorder="1" applyAlignment="1">
      <alignment horizontal="right"/>
    </xf>
    <xf numFmtId="9" fontId="0" fillId="0" borderId="1" xfId="2" applyFont="1" applyBorder="1" applyAlignment="1">
      <alignment horizontal="center"/>
    </xf>
    <xf numFmtId="0" fontId="2" fillId="0" borderId="0" xfId="0" applyFont="1" applyBorder="1" applyAlignment="1">
      <alignment horizontal="center"/>
    </xf>
    <xf numFmtId="1" fontId="2" fillId="0" borderId="1" xfId="0" applyNumberFormat="1" applyFont="1" applyBorder="1" applyAlignment="1">
      <alignment horizontal="center" vertical="center" wrapText="1"/>
    </xf>
    <xf numFmtId="1" fontId="2" fillId="0" borderId="1" xfId="2" applyNumberFormat="1" applyFont="1" applyBorder="1" applyAlignment="1">
      <alignment horizontal="center" vertical="center"/>
    </xf>
    <xf numFmtId="1" fontId="2" fillId="0" borderId="1" xfId="0" applyNumberFormat="1" applyFont="1" applyBorder="1" applyAlignment="1">
      <alignment horizontal="center" vertical="center"/>
    </xf>
    <xf numFmtId="1" fontId="2" fillId="0" borderId="1" xfId="2"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1" fontId="1" fillId="0" borderId="1" xfId="2" applyNumberFormat="1" applyFont="1" applyBorder="1" applyAlignment="1">
      <alignment horizontal="center" vertical="center"/>
    </xf>
    <xf numFmtId="1" fontId="0" fillId="0" borderId="1" xfId="0" applyNumberFormat="1" applyFont="1" applyBorder="1" applyAlignment="1">
      <alignment horizontal="center" vertical="center"/>
    </xf>
    <xf numFmtId="3" fontId="0" fillId="0" borderId="1" xfId="0" applyNumberFormat="1" applyBorder="1" applyAlignment="1">
      <alignment horizontal="center" vertical="center"/>
    </xf>
    <xf numFmtId="37" fontId="0" fillId="0" borderId="1" xfId="1" applyNumberFormat="1" applyFont="1" applyBorder="1" applyAlignment="1">
      <alignment horizontal="center" vertical="center" wrapText="1"/>
    </xf>
    <xf numFmtId="37" fontId="1" fillId="0" borderId="1" xfId="1" applyNumberFormat="1" applyFont="1" applyBorder="1" applyAlignment="1">
      <alignment horizontal="center" vertical="center"/>
    </xf>
    <xf numFmtId="37" fontId="0" fillId="0" borderId="1" xfId="1" applyNumberFormat="1" applyFont="1" applyBorder="1" applyAlignment="1">
      <alignment horizontal="center" vertical="center"/>
    </xf>
    <xf numFmtId="37" fontId="2" fillId="0" borderId="1" xfId="1" applyNumberFormat="1" applyFont="1" applyBorder="1" applyAlignment="1">
      <alignment horizontal="center" vertical="center"/>
    </xf>
    <xf numFmtId="1" fontId="2" fillId="0" borderId="0" xfId="2" applyNumberFormat="1" applyFont="1" applyFill="1" applyBorder="1" applyAlignment="1">
      <alignment horizontal="center" vertical="center" wrapText="1"/>
    </xf>
    <xf numFmtId="0" fontId="7" fillId="0" borderId="0" xfId="0" applyFont="1"/>
    <xf numFmtId="0" fontId="0" fillId="0" borderId="1" xfId="0" applyBorder="1" applyAlignment="1">
      <alignment horizontal="right"/>
    </xf>
    <xf numFmtId="0" fontId="2" fillId="0" borderId="1" xfId="0" applyFont="1" applyBorder="1" applyAlignment="1">
      <alignment horizontal="right" wrapText="1"/>
    </xf>
    <xf numFmtId="0" fontId="2" fillId="0" borderId="1"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2" fillId="0" borderId="0" xfId="0" applyFont="1" applyFill="1" applyBorder="1" applyAlignment="1">
      <alignment vertical="center"/>
    </xf>
    <xf numFmtId="9" fontId="0" fillId="0" borderId="0" xfId="0" applyNumberFormat="1" applyBorder="1" applyAlignment="1">
      <alignment horizontal="center" vertical="center"/>
    </xf>
    <xf numFmtId="9" fontId="0" fillId="0" borderId="0" xfId="2" applyFont="1" applyBorder="1" applyAlignment="1">
      <alignment horizontal="center" vertical="center"/>
    </xf>
    <xf numFmtId="0" fontId="0" fillId="0" borderId="0" xfId="0" applyFill="1" applyBorder="1"/>
    <xf numFmtId="0" fontId="0" fillId="0" borderId="0" xfId="0" applyFill="1" applyBorder="1" applyAlignment="1">
      <alignment horizontal="center" vertical="center"/>
    </xf>
    <xf numFmtId="9" fontId="0" fillId="0" borderId="0" xfId="0" applyNumberFormat="1" applyFill="1" applyBorder="1" applyAlignment="1">
      <alignment horizontal="center" vertical="center"/>
    </xf>
    <xf numFmtId="9" fontId="0" fillId="0" borderId="0" xfId="2" applyFont="1" applyFill="1" applyBorder="1" applyAlignment="1">
      <alignment horizontal="center" vertical="center"/>
    </xf>
    <xf numFmtId="0" fontId="0" fillId="0" borderId="0" xfId="0" applyFill="1"/>
    <xf numFmtId="0" fontId="2" fillId="0" borderId="0" xfId="0" applyFont="1" applyFill="1" applyBorder="1" applyAlignment="1">
      <alignment vertical="center" wrapText="1"/>
    </xf>
    <xf numFmtId="0" fontId="2" fillId="0" borderId="1" xfId="0" applyFont="1" applyFill="1" applyBorder="1" applyAlignment="1">
      <alignment horizontal="right"/>
    </xf>
    <xf numFmtId="0" fontId="3" fillId="0" borderId="1" xfId="0" applyFont="1" applyBorder="1" applyAlignment="1">
      <alignment horizontal="center" vertical="center"/>
    </xf>
    <xf numFmtId="0" fontId="0" fillId="0" borderId="1" xfId="0" applyFont="1" applyBorder="1" applyAlignment="1">
      <alignment horizontal="right"/>
    </xf>
    <xf numFmtId="0" fontId="0" fillId="0" borderId="1" xfId="0" applyFont="1" applyBorder="1" applyAlignment="1">
      <alignment horizontal="right" wrapText="1"/>
    </xf>
    <xf numFmtId="3" fontId="3" fillId="0" borderId="1" xfId="0" applyNumberFormat="1"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Fill="1" applyBorder="1" applyAlignment="1">
      <alignment horizontal="center" vertical="center" wrapText="1" readingOrder="1"/>
    </xf>
    <xf numFmtId="0" fontId="2" fillId="0" borderId="0" xfId="0" applyFont="1" applyBorder="1" applyAlignment="1">
      <alignment horizontal="right"/>
    </xf>
    <xf numFmtId="9" fontId="2" fillId="0" borderId="0" xfId="2" applyFont="1" applyBorder="1" applyAlignment="1">
      <alignment horizontal="center" vertical="center"/>
    </xf>
    <xf numFmtId="49" fontId="3" fillId="0" borderId="1" xfId="0" applyNumberFormat="1" applyFont="1" applyFill="1" applyBorder="1" applyAlignment="1">
      <alignment horizontal="center" vertical="center" wrapText="1" readingOrder="1"/>
    </xf>
    <xf numFmtId="49" fontId="4" fillId="0" borderId="1" xfId="0" applyNumberFormat="1" applyFont="1" applyFill="1" applyBorder="1" applyAlignment="1">
      <alignment horizontal="center" vertical="center" wrapText="1" readingOrder="1"/>
    </xf>
    <xf numFmtId="49" fontId="8" fillId="0" borderId="1" xfId="0" applyNumberFormat="1" applyFont="1" applyFill="1" applyBorder="1" applyAlignment="1">
      <alignment horizontal="center" vertical="center" wrapText="1" readingOrder="1"/>
    </xf>
    <xf numFmtId="0" fontId="2" fillId="0" borderId="1" xfId="0" applyFont="1" applyFill="1" applyBorder="1" applyAlignment="1">
      <alignment horizontal="center"/>
    </xf>
    <xf numFmtId="0" fontId="0" fillId="0" borderId="1" xfId="0" applyFont="1" applyBorder="1" applyAlignment="1">
      <alignment horizontal="righ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wrapText="1"/>
    </xf>
    <xf numFmtId="1" fontId="2" fillId="0" borderId="0" xfId="2" applyNumberFormat="1" applyFont="1" applyFill="1" applyBorder="1" applyAlignment="1">
      <alignment horizontal="center" vertical="center"/>
    </xf>
    <xf numFmtId="1" fontId="1" fillId="0" borderId="0" xfId="2"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37" fontId="1" fillId="0" borderId="0" xfId="1" applyNumberFormat="1" applyFont="1" applyFill="1" applyBorder="1" applyAlignment="1">
      <alignment horizontal="center" vertical="center"/>
    </xf>
    <xf numFmtId="37" fontId="2" fillId="0" borderId="0" xfId="1" applyNumberFormat="1" applyFont="1" applyFill="1" applyBorder="1" applyAlignment="1">
      <alignment horizontal="center" vertical="center"/>
    </xf>
    <xf numFmtId="0" fontId="2" fillId="0" borderId="1" xfId="0" applyFont="1" applyBorder="1" applyAlignment="1">
      <alignment horizontal="center" vertical="center"/>
    </xf>
    <xf numFmtId="0" fontId="11" fillId="0" borderId="0" xfId="0" applyFont="1"/>
    <xf numFmtId="0" fontId="2" fillId="0" borderId="0" xfId="0" applyFont="1" applyFill="1" applyBorder="1" applyAlignment="1"/>
    <xf numFmtId="37" fontId="0" fillId="0" borderId="0" xfId="1" applyNumberFormat="1" applyFont="1" applyFill="1" applyBorder="1" applyAlignment="1">
      <alignment vertical="center"/>
    </xf>
    <xf numFmtId="164" fontId="0" fillId="0" borderId="0" xfId="2" applyNumberFormat="1" applyFont="1" applyFill="1" applyBorder="1" applyAlignment="1">
      <alignment vertical="center"/>
    </xf>
    <xf numFmtId="9" fontId="3" fillId="0" borderId="1" xfId="0" applyNumberFormat="1" applyFont="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left" vertical="center"/>
    </xf>
    <xf numFmtId="9" fontId="0" fillId="0" borderId="1" xfId="0" applyNumberFormat="1" applyFont="1" applyBorder="1" applyAlignment="1">
      <alignment horizontal="center"/>
    </xf>
    <xf numFmtId="0" fontId="2" fillId="0" borderId="0" xfId="0" applyFont="1" applyFill="1" applyBorder="1" applyAlignment="1">
      <alignment horizontal="left" wrapText="1"/>
    </xf>
    <xf numFmtId="0" fontId="2" fillId="0" borderId="0" xfId="0" applyFont="1" applyAlignment="1">
      <alignment horizontal="left" vertical="center"/>
    </xf>
    <xf numFmtId="0" fontId="2" fillId="0" borderId="1" xfId="0" applyFont="1" applyBorder="1" applyAlignment="1">
      <alignment horizontal="center" vertical="center"/>
    </xf>
    <xf numFmtId="0" fontId="0" fillId="0" borderId="0" xfId="0" applyFont="1" applyFill="1" applyBorder="1" applyAlignment="1">
      <alignment horizontal="left"/>
    </xf>
    <xf numFmtId="0" fontId="0" fillId="0" borderId="0" xfId="0" applyFont="1" applyAlignment="1">
      <alignment horizontal="right"/>
    </xf>
    <xf numFmtId="0" fontId="12" fillId="0" borderId="0" xfId="0" applyFont="1" applyAlignment="1">
      <alignment horizontal="right" vertical="center"/>
    </xf>
    <xf numFmtId="37" fontId="2" fillId="0" borderId="0" xfId="1" applyNumberFormat="1" applyFont="1" applyBorder="1" applyAlignment="1">
      <alignment horizontal="center" vertical="center"/>
    </xf>
    <xf numFmtId="0" fontId="0" fillId="0" borderId="0" xfId="0" applyBorder="1" applyAlignment="1">
      <alignment horizontal="center" vertical="center" wrapText="1"/>
    </xf>
    <xf numFmtId="0" fontId="0" fillId="0" borderId="0" xfId="0" applyFont="1" applyAlignment="1">
      <alignment horizontal="left"/>
    </xf>
    <xf numFmtId="0" fontId="0" fillId="4" borderId="0" xfId="0" applyFill="1"/>
    <xf numFmtId="0" fontId="0" fillId="5" borderId="0" xfId="0" applyFill="1"/>
    <xf numFmtId="0" fontId="12" fillId="0" borderId="1" xfId="0" applyFont="1" applyBorder="1" applyAlignment="1">
      <alignment horizontal="center" vertical="center"/>
    </xf>
    <xf numFmtId="0" fontId="2" fillId="0" borderId="0" xfId="0" applyFont="1" applyFill="1" applyBorder="1" applyAlignment="1">
      <alignment horizontal="center"/>
    </xf>
    <xf numFmtId="0" fontId="2" fillId="0" borderId="0" xfId="0" applyFont="1" applyBorder="1" applyAlignment="1">
      <alignment horizontal="right" vertical="center"/>
    </xf>
    <xf numFmtId="0" fontId="2" fillId="0" borderId="0" xfId="0" applyFont="1" applyFill="1" applyBorder="1" applyAlignment="1">
      <alignment wrapText="1"/>
    </xf>
    <xf numFmtId="0" fontId="0" fillId="0" borderId="0" xfId="0" applyFont="1" applyBorder="1" applyAlignment="1">
      <alignment horizontal="center"/>
    </xf>
    <xf numFmtId="9" fontId="0" fillId="0" borderId="0" xfId="2" applyFont="1" applyBorder="1" applyAlignment="1">
      <alignment horizontal="center"/>
    </xf>
    <xf numFmtId="0" fontId="4" fillId="0" borderId="0" xfId="0" applyFont="1" applyFill="1" applyBorder="1" applyAlignment="1">
      <alignment vertical="center" wrapText="1" readingOrder="1"/>
    </xf>
    <xf numFmtId="0" fontId="3" fillId="0" borderId="0" xfId="0" applyFont="1" applyFill="1" applyBorder="1" applyAlignment="1">
      <alignment horizontal="center" vertical="center" wrapText="1" readingOrder="1"/>
    </xf>
    <xf numFmtId="0" fontId="0" fillId="0" borderId="0" xfId="0" applyFont="1" applyFill="1" applyBorder="1" applyAlignment="1">
      <alignment horizontal="center"/>
    </xf>
    <xf numFmtId="0" fontId="2" fillId="0" borderId="0" xfId="0" applyFont="1" applyFill="1" applyBorder="1" applyAlignment="1">
      <alignment horizontal="right"/>
    </xf>
    <xf numFmtId="49" fontId="4" fillId="0" borderId="0" xfId="0" applyNumberFormat="1" applyFont="1" applyFill="1" applyBorder="1" applyAlignment="1">
      <alignment horizontal="center" vertical="center" wrapText="1" readingOrder="1"/>
    </xf>
    <xf numFmtId="0" fontId="2"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0" fontId="2" fillId="0" borderId="0" xfId="0" applyFont="1" applyFill="1" applyBorder="1" applyAlignment="1">
      <alignment horizontal="center"/>
    </xf>
    <xf numFmtId="164" fontId="0" fillId="0" borderId="0" xfId="2" applyNumberFormat="1" applyFont="1" applyFill="1" applyBorder="1" applyAlignment="1">
      <alignment horizontal="center" vertical="center"/>
    </xf>
    <xf numFmtId="0" fontId="2"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44" fontId="0" fillId="0" borderId="1" xfId="3" applyFont="1" applyBorder="1" applyAlignment="1">
      <alignment horizontal="center"/>
    </xf>
    <xf numFmtId="44" fontId="2" fillId="0" borderId="1" xfId="3" applyFont="1" applyBorder="1" applyAlignment="1">
      <alignment horizontal="center"/>
    </xf>
    <xf numFmtId="0" fontId="2" fillId="0" borderId="0" xfId="0" applyFont="1" applyBorder="1" applyAlignment="1">
      <alignment horizontal="center" vertical="center" wrapText="1"/>
    </xf>
    <xf numFmtId="44" fontId="0" fillId="0" borderId="0" xfId="3" applyFont="1" applyBorder="1" applyAlignment="1">
      <alignment horizontal="center"/>
    </xf>
    <xf numFmtId="44" fontId="2" fillId="0" borderId="0" xfId="3" applyFont="1" applyBorder="1" applyAlignment="1">
      <alignment horizontal="center"/>
    </xf>
    <xf numFmtId="0" fontId="0" fillId="0" borderId="0" xfId="0" applyFont="1" applyFill="1"/>
    <xf numFmtId="0" fontId="3" fillId="0" borderId="1" xfId="0" applyFont="1" applyFill="1" applyBorder="1" applyAlignment="1">
      <alignment horizontal="center" vertical="center" wrapText="1" readingOrder="1"/>
    </xf>
    <xf numFmtId="0" fontId="0" fillId="0" borderId="0" xfId="0" applyFont="1" applyFill="1" applyAlignment="1">
      <alignment horizontal="center"/>
    </xf>
    <xf numFmtId="0" fontId="0" fillId="0" borderId="1" xfId="0" applyFont="1" applyFill="1" applyBorder="1" applyAlignment="1">
      <alignment horizontal="center"/>
    </xf>
    <xf numFmtId="0" fontId="14" fillId="0" borderId="1" xfId="0" applyFont="1" applyFill="1" applyBorder="1" applyAlignment="1">
      <alignment horizontal="center" vertical="center" wrapText="1" readingOrder="1"/>
    </xf>
    <xf numFmtId="0" fontId="4" fillId="0" borderId="1" xfId="0" applyFont="1" applyFill="1" applyBorder="1" applyAlignment="1">
      <alignment horizontal="center" vertical="center" wrapText="1" readingOrder="1"/>
    </xf>
    <xf numFmtId="0" fontId="13" fillId="0" borderId="1" xfId="0" applyFont="1" applyFill="1" applyBorder="1" applyAlignment="1">
      <alignment horizontal="center" vertical="center" wrapText="1" readingOrder="1"/>
    </xf>
    <xf numFmtId="0" fontId="2" fillId="0" borderId="0" xfId="0" applyFont="1" applyFill="1" applyAlignment="1">
      <alignment horizontal="center"/>
    </xf>
    <xf numFmtId="0" fontId="15" fillId="0" borderId="0" xfId="0" applyFont="1" applyFill="1" applyAlignment="1">
      <alignment horizontal="center"/>
    </xf>
    <xf numFmtId="0" fontId="8" fillId="0" borderId="1" xfId="0" applyFont="1" applyFill="1" applyBorder="1" applyAlignment="1">
      <alignment horizontal="center" vertical="center" wrapText="1" readingOrder="1"/>
    </xf>
    <xf numFmtId="0" fontId="16" fillId="0" borderId="1" xfId="0" applyFont="1" applyFill="1" applyBorder="1" applyAlignment="1">
      <alignment horizontal="center"/>
    </xf>
    <xf numFmtId="0" fontId="2" fillId="0" borderId="1" xfId="0" applyFont="1" applyFill="1" applyBorder="1"/>
    <xf numFmtId="0" fontId="0" fillId="0" borderId="1" xfId="0" applyFont="1" applyFill="1" applyBorder="1"/>
    <xf numFmtId="9" fontId="2" fillId="0" borderId="1" xfId="0" applyNumberFormat="1" applyFont="1" applyFill="1" applyBorder="1"/>
    <xf numFmtId="0" fontId="19" fillId="0" borderId="1" xfId="0" applyFont="1" applyFill="1" applyBorder="1"/>
    <xf numFmtId="0" fontId="2" fillId="0" borderId="1" xfId="0" applyFont="1" applyFill="1" applyBorder="1" applyAlignment="1">
      <alignment horizontal="center" vertical="center"/>
    </xf>
    <xf numFmtId="0" fontId="0" fillId="0" borderId="1" xfId="0" applyFill="1" applyBorder="1" applyAlignment="1">
      <alignment horizontal="center"/>
    </xf>
    <xf numFmtId="9" fontId="2" fillId="0" borderId="1" xfId="0" applyNumberFormat="1" applyFont="1" applyFill="1" applyBorder="1" applyAlignment="1">
      <alignment horizontal="center" vertical="center"/>
    </xf>
    <xf numFmtId="9" fontId="0" fillId="0" borderId="1" xfId="0" applyNumberFormat="1" applyFill="1" applyBorder="1" applyAlignment="1">
      <alignment horizontal="center" vertical="center"/>
    </xf>
    <xf numFmtId="9" fontId="0" fillId="0" borderId="2" xfId="2" applyFont="1" applyFill="1" applyBorder="1" applyAlignment="1">
      <alignment horizontal="center" vertical="center"/>
    </xf>
    <xf numFmtId="9" fontId="0" fillId="0" borderId="1" xfId="2" applyFont="1" applyFill="1" applyBorder="1" applyAlignment="1">
      <alignment horizontal="center" vertical="center"/>
    </xf>
    <xf numFmtId="9" fontId="2" fillId="0" borderId="1" xfId="2" applyFont="1" applyFill="1" applyBorder="1" applyAlignment="1">
      <alignment horizontal="center" vertical="center"/>
    </xf>
    <xf numFmtId="0" fontId="20" fillId="0" borderId="1" xfId="0" applyFont="1" applyFill="1" applyBorder="1"/>
    <xf numFmtId="9" fontId="0" fillId="0" borderId="1" xfId="0" applyNumberFormat="1" applyFont="1" applyFill="1" applyBorder="1"/>
    <xf numFmtId="9" fontId="2" fillId="0" borderId="1" xfId="0" applyNumberFormat="1" applyFont="1" applyBorder="1" applyAlignment="1">
      <alignment horizontal="center" vertical="center"/>
    </xf>
    <xf numFmtId="9" fontId="0" fillId="0" borderId="1" xfId="2" applyNumberFormat="1" applyFont="1" applyBorder="1" applyAlignment="1">
      <alignment horizontal="center" vertical="center"/>
    </xf>
    <xf numFmtId="9" fontId="2" fillId="0" borderId="0" xfId="2" applyFont="1" applyFill="1" applyBorder="1" applyAlignment="1">
      <alignment horizontal="center" vertical="center"/>
    </xf>
    <xf numFmtId="0" fontId="0" fillId="0" borderId="1" xfId="0" applyFill="1" applyBorder="1" applyAlignment="1">
      <alignment horizontal="center"/>
    </xf>
    <xf numFmtId="0" fontId="2" fillId="0" borderId="1" xfId="0" applyFont="1" applyFill="1" applyBorder="1" applyAlignment="1">
      <alignment horizontal="center"/>
    </xf>
    <xf numFmtId="0" fontId="0" fillId="5" borderId="1" xfId="0" applyFill="1" applyBorder="1" applyAlignment="1">
      <alignment horizontal="center" vertical="center"/>
    </xf>
    <xf numFmtId="9" fontId="0" fillId="5" borderId="1" xfId="0" applyNumberFormat="1" applyFill="1" applyBorder="1" applyAlignment="1">
      <alignment horizontal="center" vertical="center"/>
    </xf>
    <xf numFmtId="0" fontId="2" fillId="5" borderId="1" xfId="0" applyFont="1" applyFill="1" applyBorder="1" applyAlignment="1">
      <alignment horizontal="center" vertical="center"/>
    </xf>
    <xf numFmtId="9" fontId="2" fillId="5" borderId="1" xfId="0" applyNumberFormat="1" applyFont="1" applyFill="1" applyBorder="1" applyAlignment="1">
      <alignment horizontal="center" vertical="center"/>
    </xf>
    <xf numFmtId="9" fontId="2" fillId="0" borderId="0" xfId="0" applyNumberFormat="1" applyFont="1" applyFill="1" applyBorder="1" applyAlignment="1">
      <alignment horizontal="center" vertical="center"/>
    </xf>
    <xf numFmtId="0" fontId="2" fillId="5" borderId="0" xfId="0" applyFont="1" applyFill="1" applyBorder="1" applyAlignment="1">
      <alignment horizontal="center" vertical="center"/>
    </xf>
    <xf numFmtId="9" fontId="2" fillId="5" borderId="0"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0" xfId="0" applyFont="1" applyAlignment="1">
      <alignment horizontal="right"/>
    </xf>
    <xf numFmtId="0" fontId="0" fillId="0" borderId="0" xfId="0" applyFont="1" applyAlignment="1">
      <alignment horizontal="left"/>
    </xf>
    <xf numFmtId="0" fontId="0" fillId="0" borderId="0" xfId="0" applyFont="1" applyAlignment="1">
      <alignment horizontal="left"/>
    </xf>
    <xf numFmtId="0" fontId="2" fillId="0" borderId="1" xfId="0" applyFont="1" applyBorder="1" applyAlignment="1">
      <alignment horizontal="center" vertical="center"/>
    </xf>
    <xf numFmtId="1" fontId="0" fillId="0" borderId="1" xfId="0" applyNumberFormat="1" applyBorder="1" applyAlignment="1">
      <alignment horizontal="center" vertical="center" wrapText="1"/>
    </xf>
    <xf numFmtId="1" fontId="1" fillId="0" borderId="1" xfId="2" applyNumberFormat="1" applyFont="1" applyFill="1" applyBorder="1" applyAlignment="1">
      <alignment horizontal="center" vertical="center"/>
    </xf>
    <xf numFmtId="1" fontId="0" fillId="0" borderId="1" xfId="0" applyNumberFormat="1" applyBorder="1" applyAlignment="1">
      <alignment horizontal="center" vertical="center"/>
    </xf>
    <xf numFmtId="1" fontId="2" fillId="0" borderId="1" xfId="0" applyNumberFormat="1" applyFont="1" applyFill="1" applyBorder="1" applyAlignment="1">
      <alignment horizontal="center" vertical="center"/>
    </xf>
    <xf numFmtId="3" fontId="0" fillId="0" borderId="1" xfId="0" applyNumberFormat="1" applyFill="1" applyBorder="1" applyAlignment="1">
      <alignment horizontal="center" vertical="center"/>
    </xf>
    <xf numFmtId="0" fontId="0" fillId="0" borderId="8" xfId="0" applyFill="1" applyBorder="1" applyAlignment="1">
      <alignment horizontal="center" vertical="center"/>
    </xf>
    <xf numFmtId="3" fontId="2" fillId="0" borderId="1" xfId="0" applyNumberFormat="1" applyFont="1" applyFill="1" applyBorder="1" applyAlignment="1">
      <alignment horizontal="center" vertical="center"/>
    </xf>
    <xf numFmtId="49" fontId="3" fillId="0" borderId="1" xfId="0" applyNumberFormat="1" applyFont="1" applyBorder="1" applyAlignment="1">
      <alignment horizontal="center" vertical="center" wrapText="1" readingOrder="1"/>
    </xf>
    <xf numFmtId="49" fontId="8" fillId="0" borderId="1" xfId="0" applyNumberFormat="1" applyFont="1" applyBorder="1" applyAlignment="1">
      <alignment horizontal="center" vertical="center" wrapText="1" readingOrder="1"/>
    </xf>
    <xf numFmtId="0" fontId="0" fillId="5" borderId="0" xfId="0" applyFill="1" applyAlignment="1">
      <alignment horizontal="center" vertical="center"/>
    </xf>
    <xf numFmtId="49" fontId="3" fillId="5" borderId="1" xfId="0" applyNumberFormat="1" applyFont="1" applyFill="1" applyBorder="1" applyAlignment="1">
      <alignment horizontal="center" vertical="center" wrapText="1" readingOrder="1"/>
    </xf>
    <xf numFmtId="49" fontId="8" fillId="5" borderId="1" xfId="0" applyNumberFormat="1" applyFont="1" applyFill="1" applyBorder="1" applyAlignment="1">
      <alignment horizontal="center" vertical="center" wrapText="1" readingOrder="1"/>
    </xf>
    <xf numFmtId="0" fontId="2" fillId="0" borderId="1" xfId="0" applyFont="1" applyBorder="1" applyAlignment="1">
      <alignment horizontal="center" wrapText="1"/>
    </xf>
    <xf numFmtId="0" fontId="0" fillId="0" borderId="1" xfId="0" applyFont="1" applyFill="1" applyBorder="1" applyAlignment="1">
      <alignment horizontal="center" vertical="center" wrapText="1"/>
    </xf>
    <xf numFmtId="0" fontId="0" fillId="0" borderId="1" xfId="0" applyFill="1" applyBorder="1" applyAlignment="1">
      <alignment horizontal="right"/>
    </xf>
    <xf numFmtId="37" fontId="0" fillId="0" borderId="1" xfId="1" applyNumberFormat="1" applyFont="1" applyFill="1" applyBorder="1" applyAlignment="1">
      <alignment horizontal="center" vertical="center" wrapText="1"/>
    </xf>
    <xf numFmtId="37" fontId="1" fillId="0" borderId="1" xfId="1" applyNumberFormat="1" applyFont="1" applyFill="1" applyBorder="1" applyAlignment="1">
      <alignment horizontal="center" vertical="center"/>
    </xf>
    <xf numFmtId="37" fontId="2" fillId="0" borderId="1" xfId="1" applyNumberFormat="1"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3" fontId="2" fillId="0" borderId="1" xfId="0" applyNumberFormat="1" applyFont="1" applyBorder="1" applyAlignment="1">
      <alignment horizontal="center" vertical="center"/>
    </xf>
    <xf numFmtId="0" fontId="0" fillId="0" borderId="1" xfId="0" applyBorder="1" applyAlignment="1">
      <alignment horizontal="center"/>
    </xf>
    <xf numFmtId="0" fontId="2" fillId="0" borderId="1" xfId="0" applyFont="1" applyBorder="1" applyAlignment="1">
      <alignment horizontal="center"/>
    </xf>
    <xf numFmtId="0" fontId="0" fillId="0" borderId="1" xfId="0" applyFont="1" applyBorder="1" applyAlignment="1">
      <alignment horizontal="right"/>
    </xf>
    <xf numFmtId="0" fontId="2" fillId="0" borderId="1" xfId="0" applyFont="1" applyBorder="1" applyAlignment="1">
      <alignment horizontal="right"/>
    </xf>
    <xf numFmtId="0" fontId="2" fillId="0" borderId="1" xfId="0" applyFont="1" applyBorder="1" applyAlignment="1">
      <alignment horizontal="center" vertical="center" wrapText="1"/>
    </xf>
    <xf numFmtId="0" fontId="0" fillId="0" borderId="0" xfId="0" applyBorder="1"/>
    <xf numFmtId="0" fontId="2" fillId="0" borderId="1" xfId="0" applyFont="1" applyFill="1" applyBorder="1" applyAlignment="1">
      <alignment horizontal="center" vertical="center" wrapText="1"/>
    </xf>
    <xf numFmtId="0" fontId="0" fillId="0" borderId="0" xfId="0" applyFont="1" applyBorder="1"/>
    <xf numFmtId="0" fontId="2" fillId="0" borderId="0" xfId="0" applyFont="1" applyFill="1" applyBorder="1" applyAlignment="1">
      <alignment horizontal="center" wrapText="1"/>
    </xf>
    <xf numFmtId="0" fontId="2" fillId="0" borderId="1" xfId="0" applyFont="1" applyBorder="1" applyAlignment="1">
      <alignment horizontal="center"/>
    </xf>
    <xf numFmtId="0" fontId="2" fillId="0" borderId="0" xfId="0" applyFont="1" applyFill="1" applyBorder="1" applyAlignment="1">
      <alignment horizontal="center"/>
    </xf>
    <xf numFmtId="0" fontId="0" fillId="0" borderId="1" xfId="0" applyFont="1" applyBorder="1" applyAlignment="1">
      <alignment horizontal="right"/>
    </xf>
    <xf numFmtId="0" fontId="0" fillId="0" borderId="2" xfId="0" applyFont="1" applyBorder="1" applyAlignment="1">
      <alignment horizontal="right"/>
    </xf>
    <xf numFmtId="0" fontId="2" fillId="0" borderId="1" xfId="0" applyFont="1" applyBorder="1" applyAlignment="1">
      <alignment horizont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2" fillId="0" borderId="1" xfId="0" applyFont="1" applyBorder="1" applyAlignment="1"/>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lignment horizontal="center"/>
    </xf>
    <xf numFmtId="0" fontId="2" fillId="0" borderId="1" xfId="0" applyFont="1" applyFill="1" applyBorder="1" applyAlignment="1">
      <alignment horizontal="center"/>
    </xf>
    <xf numFmtId="0" fontId="2" fillId="0" borderId="1" xfId="0" applyFont="1" applyBorder="1" applyAlignment="1">
      <alignment horizontal="center"/>
    </xf>
    <xf numFmtId="0" fontId="2" fillId="0" borderId="0" xfId="0" applyFont="1" applyFill="1" applyBorder="1" applyAlignment="1">
      <alignment horizontal="center"/>
    </xf>
    <xf numFmtId="164" fontId="0" fillId="0" borderId="0" xfId="2" applyNumberFormat="1" applyFont="1" applyFill="1" applyBorder="1" applyAlignment="1">
      <alignment horizontal="center" vertical="center"/>
    </xf>
    <xf numFmtId="37" fontId="0" fillId="0" borderId="0" xfId="1" applyNumberFormat="1" applyFont="1" applyFill="1" applyBorder="1" applyAlignment="1">
      <alignment horizontal="center" vertical="center"/>
    </xf>
    <xf numFmtId="3" fontId="0" fillId="0" borderId="0" xfId="0" applyNumberFormat="1"/>
    <xf numFmtId="37" fontId="0" fillId="0" borderId="1" xfId="1" applyNumberFormat="1" applyFont="1" applyFill="1" applyBorder="1" applyAlignment="1">
      <alignment horizontal="center" vertical="center"/>
    </xf>
    <xf numFmtId="164" fontId="0" fillId="0" borderId="1" xfId="2" applyNumberFormat="1" applyFont="1" applyFill="1" applyBorder="1" applyAlignment="1">
      <alignment horizontal="center" vertical="center"/>
    </xf>
    <xf numFmtId="37" fontId="0" fillId="0" borderId="1" xfId="1" applyNumberFormat="1" applyFont="1" applyFill="1" applyBorder="1" applyAlignment="1">
      <alignment vertical="center"/>
    </xf>
    <xf numFmtId="164" fontId="0" fillId="0" borderId="1" xfId="2" applyNumberFormat="1" applyFont="1" applyFill="1" applyBorder="1" applyAlignment="1">
      <alignment vertical="center"/>
    </xf>
    <xf numFmtId="37" fontId="0" fillId="0" borderId="1" xfId="3" applyNumberFormat="1" applyFont="1" applyFill="1" applyBorder="1"/>
    <xf numFmtId="0" fontId="0" fillId="0" borderId="0" xfId="0" applyAlignment="1">
      <alignment horizontal="left"/>
    </xf>
    <xf numFmtId="0" fontId="0" fillId="0" borderId="1" xfId="0" applyFill="1" applyBorder="1" applyAlignment="1">
      <alignment horizontal="center" vertical="center"/>
    </xf>
    <xf numFmtId="44" fontId="0" fillId="0" borderId="0" xfId="0" applyNumberFormat="1"/>
    <xf numFmtId="49" fontId="0" fillId="0" borderId="0" xfId="0" applyNumberFormat="1" applyBorder="1" applyAlignment="1">
      <alignment horizontal="center" vertical="center"/>
    </xf>
    <xf numFmtId="0" fontId="0" fillId="0" borderId="0" xfId="0" applyAlignment="1">
      <alignment horizontal="left"/>
    </xf>
    <xf numFmtId="0" fontId="0" fillId="0" borderId="1" xfId="0" applyFill="1" applyBorder="1" applyAlignment="1">
      <alignment horizontal="center" vertical="center"/>
    </xf>
    <xf numFmtId="0" fontId="0" fillId="0" borderId="0" xfId="0" applyFont="1" applyFill="1" applyBorder="1" applyAlignment="1">
      <alignment horizontal="left" wrapText="1"/>
    </xf>
    <xf numFmtId="0" fontId="0" fillId="0" borderId="0" xfId="0" applyFont="1" applyAlignment="1">
      <alignment horizontal="right"/>
    </xf>
    <xf numFmtId="0" fontId="0" fillId="0" borderId="0" xfId="0" applyFont="1" applyFill="1" applyBorder="1" applyAlignment="1">
      <alignment horizontal="right" wrapText="1"/>
    </xf>
    <xf numFmtId="49" fontId="11" fillId="0" borderId="0" xfId="0" applyNumberFormat="1" applyFont="1" applyBorder="1" applyAlignment="1">
      <alignment horizontal="center" vertical="center"/>
    </xf>
    <xf numFmtId="0" fontId="0" fillId="0" borderId="0" xfId="0" applyFill="1" applyAlignment="1">
      <alignment vertical="center"/>
    </xf>
    <xf numFmtId="0" fontId="2" fillId="0" borderId="0" xfId="0" applyFont="1" applyAlignment="1">
      <alignment horizontal="left"/>
    </xf>
    <xf numFmtId="0" fontId="7" fillId="0" borderId="0" xfId="0" applyFont="1" applyAlignment="1">
      <alignment horizontal="left"/>
    </xf>
    <xf numFmtId="0" fontId="2" fillId="0" borderId="0" xfId="0" applyFont="1" applyBorder="1" applyAlignment="1">
      <alignment horizontal="left" vertical="center"/>
    </xf>
    <xf numFmtId="0" fontId="10" fillId="0" borderId="0" xfId="0" applyFont="1" applyFill="1" applyBorder="1" applyAlignment="1">
      <alignment vertical="center" wrapText="1" readingOrder="1"/>
    </xf>
    <xf numFmtId="0" fontId="2" fillId="0" borderId="0" xfId="0" applyFont="1" applyBorder="1" applyAlignment="1">
      <alignment horizontal="left"/>
    </xf>
    <xf numFmtId="0" fontId="0" fillId="0" borderId="0" xfId="0" applyAlignment="1">
      <alignment horizontal="left" vertical="center"/>
    </xf>
    <xf numFmtId="0" fontId="2" fillId="0" borderId="0" xfId="0" applyFont="1" applyFill="1" applyBorder="1" applyAlignment="1">
      <alignment horizontal="center" wrapText="1"/>
    </xf>
    <xf numFmtId="49" fontId="0" fillId="0" borderId="0" xfId="0" applyNumberFormat="1" applyBorder="1" applyAlignment="1">
      <alignment horizontal="center" vertical="center"/>
    </xf>
    <xf numFmtId="49" fontId="12"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2" fillId="0" borderId="1" xfId="0" applyFont="1" applyBorder="1" applyAlignment="1">
      <alignment horizontal="center" wrapText="1"/>
    </xf>
    <xf numFmtId="0" fontId="0" fillId="0" borderId="0" xfId="0" applyFill="1" applyBorder="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center" wrapText="1"/>
    </xf>
    <xf numFmtId="0" fontId="2" fillId="0" borderId="4" xfId="0" applyFont="1" applyBorder="1" applyAlignment="1">
      <alignment horizontal="center" wrapText="1"/>
    </xf>
    <xf numFmtId="0" fontId="0" fillId="0" borderId="0" xfId="0" applyFont="1" applyFill="1" applyBorder="1" applyAlignment="1">
      <alignment horizontal="left" wrapText="1"/>
    </xf>
    <xf numFmtId="0" fontId="2" fillId="0" borderId="0" xfId="0" applyFont="1" applyBorder="1" applyAlignment="1">
      <alignment horizontal="center" wrapText="1"/>
    </xf>
    <xf numFmtId="0" fontId="0" fillId="0" borderId="0" xfId="0" applyAlignment="1">
      <alignment horizontal="left"/>
    </xf>
    <xf numFmtId="0" fontId="2" fillId="0" borderId="0" xfId="0" applyFont="1" applyFill="1" applyBorder="1"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right" vertical="center" wrapText="1"/>
    </xf>
    <xf numFmtId="0" fontId="2" fillId="0" borderId="1" xfId="0" applyFont="1" applyBorder="1" applyAlignment="1">
      <alignment horizontal="right" vertical="center"/>
    </xf>
    <xf numFmtId="0" fontId="2" fillId="0" borderId="12" xfId="0" applyFont="1" applyBorder="1" applyAlignment="1">
      <alignment horizontal="center" wrapText="1"/>
    </xf>
    <xf numFmtId="0" fontId="2" fillId="0" borderId="10" xfId="0" applyFont="1" applyBorder="1" applyAlignment="1">
      <alignment horizontal="center" wrapText="1"/>
    </xf>
    <xf numFmtId="0" fontId="0" fillId="0" borderId="13"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0" fillId="0" borderId="1" xfId="0" applyFont="1" applyBorder="1" applyAlignment="1">
      <alignment horizontal="right"/>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0" borderId="1" xfId="0" applyFont="1" applyBorder="1" applyAlignment="1">
      <alignment horizontal="right"/>
    </xf>
    <xf numFmtId="1" fontId="2" fillId="0" borderId="1" xfId="2" applyNumberFormat="1" applyFont="1" applyFill="1" applyBorder="1" applyAlignment="1">
      <alignment horizontal="center" vertical="center"/>
    </xf>
    <xf numFmtId="164" fontId="2" fillId="0" borderId="0" xfId="2" applyNumberFormat="1" applyFont="1" applyFill="1" applyBorder="1" applyAlignment="1">
      <alignment horizontal="center" vertical="center"/>
    </xf>
    <xf numFmtId="0" fontId="0" fillId="0" borderId="1" xfId="0" applyFill="1" applyBorder="1" applyAlignment="1">
      <alignment horizontal="center" vertical="center"/>
    </xf>
    <xf numFmtId="0" fontId="2" fillId="0" borderId="8" xfId="0" applyFont="1" applyBorder="1" applyAlignment="1">
      <alignment horizontal="right" vertical="center" wrapText="1"/>
    </xf>
    <xf numFmtId="0" fontId="2" fillId="0" borderId="7" xfId="0" applyFont="1" applyBorder="1" applyAlignment="1">
      <alignment horizontal="right"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9" fontId="2" fillId="0" borderId="1" xfId="2" applyNumberFormat="1" applyFont="1" applyFill="1" applyBorder="1" applyAlignment="1">
      <alignment horizontal="center" vertical="center"/>
    </xf>
    <xf numFmtId="0" fontId="0" fillId="0" borderId="2" xfId="0" applyFont="1" applyBorder="1" applyAlignment="1">
      <alignment horizontal="right"/>
    </xf>
    <xf numFmtId="0" fontId="0" fillId="0" borderId="4"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49" fontId="2" fillId="0" borderId="3" xfId="0" applyNumberFormat="1" applyFont="1" applyBorder="1" applyAlignment="1">
      <alignment horizontal="center" wrapText="1"/>
    </xf>
    <xf numFmtId="49" fontId="2" fillId="0" borderId="4" xfId="0" applyNumberFormat="1" applyFont="1" applyBorder="1" applyAlignment="1">
      <alignment horizontal="center"/>
    </xf>
    <xf numFmtId="0" fontId="2" fillId="0" borderId="4" xfId="0" applyFont="1" applyBorder="1" applyAlignment="1">
      <alignment horizontal="center"/>
    </xf>
    <xf numFmtId="0" fontId="2" fillId="0" borderId="13" xfId="0" applyFont="1" applyBorder="1" applyAlignment="1">
      <alignment horizontal="center" wrapText="1"/>
    </xf>
    <xf numFmtId="0" fontId="2" fillId="0" borderId="5" xfId="0" applyFont="1" applyBorder="1" applyAlignment="1">
      <alignment horizontal="center"/>
    </xf>
    <xf numFmtId="0" fontId="2" fillId="0" borderId="1" xfId="0" applyFont="1" applyFill="1" applyBorder="1" applyAlignment="1">
      <alignment horizontal="center"/>
    </xf>
    <xf numFmtId="164" fontId="0" fillId="0" borderId="0" xfId="2" applyNumberFormat="1" applyFont="1" applyFill="1" applyBorder="1" applyAlignment="1">
      <alignment horizontal="center" vertical="center"/>
    </xf>
    <xf numFmtId="37" fontId="0" fillId="0" borderId="0" xfId="1" applyNumberFormat="1" applyFont="1" applyFill="1" applyBorder="1" applyAlignment="1">
      <alignment horizontal="center" vertical="center"/>
    </xf>
    <xf numFmtId="0" fontId="0" fillId="0" borderId="1" xfId="0" applyFont="1" applyFill="1" applyBorder="1" applyAlignment="1">
      <alignment horizontal="right"/>
    </xf>
    <xf numFmtId="0" fontId="2" fillId="0" borderId="1" xfId="0" applyFont="1" applyFill="1" applyBorder="1" applyAlignment="1">
      <alignment horizontal="right"/>
    </xf>
    <xf numFmtId="9" fontId="0" fillId="0" borderId="1" xfId="2" applyNumberFormat="1" applyFont="1" applyFill="1" applyBorder="1" applyAlignment="1">
      <alignment horizontal="center" vertical="center"/>
    </xf>
    <xf numFmtId="0" fontId="2" fillId="0" borderId="2" xfId="0" applyFont="1" applyBorder="1" applyAlignment="1">
      <alignment horizontal="center"/>
    </xf>
    <xf numFmtId="0" fontId="0" fillId="0" borderId="1" xfId="0" applyFill="1" applyBorder="1" applyAlignment="1">
      <alignment horizontal="center"/>
    </xf>
    <xf numFmtId="0" fontId="0" fillId="0" borderId="0" xfId="0" applyFont="1" applyFill="1" applyBorder="1" applyAlignment="1">
      <alignment horizontal="left" vertical="center"/>
    </xf>
    <xf numFmtId="0" fontId="5" fillId="0" borderId="1" xfId="0" applyFont="1" applyFill="1" applyBorder="1" applyAlignment="1">
      <alignment horizontal="center" vertical="center" wrapText="1" readingOrder="1"/>
    </xf>
    <xf numFmtId="0" fontId="4" fillId="0" borderId="1" xfId="0" applyFont="1" applyFill="1" applyBorder="1" applyAlignment="1">
      <alignment horizontal="left" vertical="center" wrapText="1" readingOrder="1"/>
    </xf>
    <xf numFmtId="0" fontId="5" fillId="0" borderId="6" xfId="0" applyFont="1" applyFill="1" applyBorder="1" applyAlignment="1">
      <alignment horizontal="center" vertical="center" wrapText="1" readingOrder="1"/>
    </xf>
    <xf numFmtId="0" fontId="5" fillId="0" borderId="7" xfId="0" applyFont="1" applyFill="1" applyBorder="1" applyAlignment="1">
      <alignment horizontal="center" vertical="center" wrapText="1" readingOrder="1"/>
    </xf>
    <xf numFmtId="0" fontId="2" fillId="0" borderId="0" xfId="0" applyFont="1" applyFill="1" applyBorder="1" applyAlignment="1">
      <alignment horizontal="left" vertical="center"/>
    </xf>
    <xf numFmtId="0" fontId="0" fillId="0" borderId="0" xfId="0" applyFont="1" applyAlignment="1">
      <alignment horizontal="left"/>
    </xf>
    <xf numFmtId="0" fontId="0" fillId="0" borderId="0" xfId="0" applyFont="1" applyAlignment="1">
      <alignment horizontal="left" wrapText="1"/>
    </xf>
    <xf numFmtId="0" fontId="4" fillId="2" borderId="1" xfId="0" applyFont="1" applyFill="1" applyBorder="1" applyAlignment="1">
      <alignment horizontal="center" vertical="center" wrapText="1" readingOrder="1"/>
    </xf>
    <xf numFmtId="0" fontId="0" fillId="0" borderId="0" xfId="0" applyFont="1" applyAlignment="1">
      <alignment horizontal="right"/>
    </xf>
    <xf numFmtId="0" fontId="5" fillId="0" borderId="0" xfId="0" applyFont="1" applyFill="1" applyBorder="1" applyAlignment="1">
      <alignment horizontal="center" vertical="center" wrapText="1" readingOrder="1"/>
    </xf>
    <xf numFmtId="0" fontId="6" fillId="0" borderId="0" xfId="0" applyFont="1" applyAlignment="1">
      <alignment horizontal="left"/>
    </xf>
    <xf numFmtId="0" fontId="2" fillId="0" borderId="3" xfId="0" applyFont="1" applyBorder="1" applyAlignment="1">
      <alignment horizontal="center" wrapText="1"/>
    </xf>
    <xf numFmtId="164" fontId="0" fillId="0" borderId="2" xfId="2" applyNumberFormat="1" applyFont="1" applyFill="1" applyBorder="1" applyAlignment="1">
      <alignment horizontal="center" vertical="center"/>
    </xf>
    <xf numFmtId="164" fontId="0" fillId="0" borderId="3" xfId="2" applyNumberFormat="1" applyFont="1" applyFill="1" applyBorder="1" applyAlignment="1">
      <alignment horizontal="center" vertical="center"/>
    </xf>
    <xf numFmtId="164" fontId="0" fillId="0" borderId="4" xfId="2" applyNumberFormat="1" applyFont="1" applyFill="1" applyBorder="1" applyAlignment="1">
      <alignment horizontal="center" vertical="center"/>
    </xf>
    <xf numFmtId="1" fontId="0" fillId="0" borderId="1" xfId="2" applyNumberFormat="1" applyFont="1" applyFill="1" applyBorder="1" applyAlignment="1">
      <alignment horizontal="center" vertical="center"/>
    </xf>
    <xf numFmtId="0" fontId="0" fillId="0" borderId="1" xfId="0" applyFont="1" applyFill="1" applyBorder="1" applyAlignment="1">
      <alignment horizontal="center" vertical="center"/>
    </xf>
    <xf numFmtId="0" fontId="2" fillId="0" borderId="1" xfId="0" applyFont="1" applyBorder="1" applyAlignment="1">
      <alignment horizontal="center" wrapText="1"/>
    </xf>
    <xf numFmtId="0" fontId="2" fillId="0" borderId="12" xfId="0" applyFont="1" applyBorder="1" applyAlignment="1">
      <alignment horizontal="right"/>
    </xf>
    <xf numFmtId="0" fontId="2" fillId="0" borderId="10" xfId="0" applyFont="1" applyBorder="1" applyAlignment="1">
      <alignment horizontal="right"/>
    </xf>
    <xf numFmtId="0" fontId="0" fillId="0" borderId="2" xfId="0" applyFont="1" applyBorder="1" applyAlignment="1">
      <alignment horizontal="right" wrapText="1"/>
    </xf>
    <xf numFmtId="0" fontId="0" fillId="0" borderId="4" xfId="0" applyFont="1" applyBorder="1" applyAlignment="1">
      <alignment horizontal="right" wrapText="1"/>
    </xf>
    <xf numFmtId="0" fontId="0" fillId="0" borderId="0" xfId="0" applyFont="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Alignment="1">
      <alignment horizontal="left"/>
    </xf>
    <xf numFmtId="0" fontId="2" fillId="0" borderId="13" xfId="0" applyFont="1" applyBorder="1" applyAlignment="1">
      <alignment horizontal="center"/>
    </xf>
    <xf numFmtId="0" fontId="2" fillId="0" borderId="9" xfId="0" applyFont="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0" xfId="0" applyFill="1" applyBorder="1" applyAlignment="1">
      <alignment horizontal="center" vertical="center" wrapText="1"/>
    </xf>
    <xf numFmtId="0" fontId="2" fillId="0" borderId="2" xfId="0" applyFont="1" applyBorder="1" applyAlignment="1">
      <alignment horizontal="right" vertical="center" wrapText="1"/>
    </xf>
    <xf numFmtId="0" fontId="2" fillId="0" borderId="4" xfId="0" applyFont="1" applyBorder="1" applyAlignment="1">
      <alignment horizontal="righ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2" fillId="0" borderId="1" xfId="0" applyFont="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1" fontId="0" fillId="0" borderId="2" xfId="0" applyNumberFormat="1" applyFill="1" applyBorder="1" applyAlignment="1">
      <alignment horizontal="center" vertical="center"/>
    </xf>
    <xf numFmtId="1" fontId="0" fillId="0" borderId="4" xfId="0" applyNumberFormat="1" applyFill="1" applyBorder="1" applyAlignment="1">
      <alignment horizontal="center" vertical="center"/>
    </xf>
    <xf numFmtId="1"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6" fontId="0" fillId="0" borderId="2" xfId="0" applyNumberFormat="1" applyBorder="1" applyAlignment="1">
      <alignment horizont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6" xfId="0" applyFont="1" applyBorder="1" applyAlignment="1">
      <alignment horizontal="right" vertical="center" wrapText="1"/>
    </xf>
    <xf numFmtId="0" fontId="0" fillId="0" borderId="8" xfId="0" applyFont="1" applyBorder="1" applyAlignment="1">
      <alignment horizontal="right" vertical="center" wrapText="1"/>
    </xf>
    <xf numFmtId="0" fontId="0" fillId="0" borderId="7" xfId="0" applyFont="1" applyBorder="1" applyAlignment="1">
      <alignment horizontal="right" vertical="center" wrapText="1"/>
    </xf>
    <xf numFmtId="0" fontId="0" fillId="0" borderId="6" xfId="0" applyFont="1" applyFill="1" applyBorder="1" applyAlignment="1">
      <alignment horizontal="right" vertical="center" wrapText="1"/>
    </xf>
    <xf numFmtId="0" fontId="0" fillId="0" borderId="7" xfId="0" applyFont="1" applyFill="1" applyBorder="1" applyAlignment="1">
      <alignment horizontal="right" vertical="center" wrapText="1"/>
    </xf>
    <xf numFmtId="0" fontId="2" fillId="0" borderId="2" xfId="0" applyFont="1" applyFill="1" applyBorder="1" applyAlignment="1">
      <alignment horizontal="right" wrapText="1"/>
    </xf>
    <xf numFmtId="0" fontId="2" fillId="0" borderId="3" xfId="0" applyFont="1" applyFill="1" applyBorder="1" applyAlignment="1">
      <alignment horizontal="right" wrapText="1"/>
    </xf>
    <xf numFmtId="0" fontId="2" fillId="0" borderId="4" xfId="0" applyFont="1" applyFill="1" applyBorder="1" applyAlignment="1">
      <alignment horizontal="right" wrapText="1"/>
    </xf>
    <xf numFmtId="3" fontId="0" fillId="0" borderId="1" xfId="0" applyNumberFormat="1" applyBorder="1" applyAlignment="1">
      <alignment horizontal="center"/>
    </xf>
    <xf numFmtId="1" fontId="0" fillId="0" borderId="0" xfId="2" applyNumberFormat="1" applyFont="1" applyFill="1" applyBorder="1" applyAlignment="1">
      <alignment horizontal="left" vertical="center" wrapText="1"/>
    </xf>
    <xf numFmtId="0" fontId="6" fillId="0" borderId="0" xfId="0" applyFont="1" applyAlignment="1">
      <alignment horizontal="left" vertical="top" wrapText="1"/>
    </xf>
    <xf numFmtId="0" fontId="0" fillId="0" borderId="0" xfId="0" applyAlignment="1">
      <alignment horizontal="left" wrapText="1"/>
    </xf>
    <xf numFmtId="0" fontId="0" fillId="0" borderId="1" xfId="0" applyBorder="1" applyAlignment="1">
      <alignment horizontal="center" wrapText="1"/>
    </xf>
    <xf numFmtId="0" fontId="2" fillId="0" borderId="0" xfId="0" applyFont="1" applyFill="1" applyBorder="1" applyAlignment="1">
      <alignment horizontal="center" vertical="center" wrapText="1"/>
    </xf>
    <xf numFmtId="0" fontId="0" fillId="0" borderId="6" xfId="0" applyFont="1" applyBorder="1" applyAlignment="1">
      <alignment horizontal="right" vertical="center"/>
    </xf>
    <xf numFmtId="0" fontId="0" fillId="0" borderId="7" xfId="0" applyFont="1" applyBorder="1" applyAlignment="1">
      <alignment horizontal="right" vertical="center"/>
    </xf>
    <xf numFmtId="0" fontId="6" fillId="0" borderId="0" xfId="0" applyFont="1" applyFill="1" applyBorder="1" applyAlignment="1">
      <alignment vertical="center"/>
    </xf>
    <xf numFmtId="0" fontId="6" fillId="0" borderId="0" xfId="0" applyFont="1" applyAlignment="1"/>
    <xf numFmtId="0" fontId="0" fillId="0" borderId="0" xfId="0" applyFont="1" applyAlignment="1"/>
    <xf numFmtId="0" fontId="6" fillId="0" borderId="0" xfId="0" applyFont="1" applyFill="1" applyBorder="1" applyAlignment="1">
      <alignment horizontal="left" vertical="center"/>
    </xf>
    <xf numFmtId="0" fontId="2" fillId="0" borderId="3" xfId="0" applyFont="1" applyBorder="1" applyAlignment="1">
      <alignment horizontal="center"/>
    </xf>
  </cellXfs>
  <cellStyles count="4">
    <cellStyle name="Milliers" xfId="1" builtinId="3"/>
    <cellStyle name="Monétaire" xfId="3"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fr-CA"/>
              <a:t>Board by gender / Conseil d'administration par genre</a:t>
            </a:r>
          </a:p>
          <a:p>
            <a:pPr>
              <a:defRPr/>
            </a:pPr>
            <a:r>
              <a:rPr lang="fr-CA"/>
              <a:t>2019</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fr-FR"/>
        </a:p>
      </c:txPr>
    </c:title>
    <c:autoTitleDeleted val="0"/>
    <c:plotArea>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923B-4D64-8DF4-6AA333F3645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923B-4D64-8DF4-6AA333F36459}"/>
              </c:ext>
            </c:extLst>
          </c:dPt>
          <c:dLbls>
            <c:dLbl>
              <c:idx val="0"/>
              <c:layout>
                <c:manualLayout>
                  <c:x val="0.11262507150553396"/>
                  <c:y val="-0.10911357778414196"/>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923B-4D64-8DF4-6AA333F36459}"/>
                </c:ext>
              </c:extLst>
            </c:dLbl>
            <c:dLbl>
              <c:idx val="1"/>
              <c:layout>
                <c:manualLayout>
                  <c:x val="-0.24365281488482829"/>
                  <c:y val="-0.1033870782789604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923B-4D64-8DF4-6AA333F3645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showLegendKey val="1"/>
            <c:showVal val="1"/>
            <c:showCatName val="1"/>
            <c:showSerName val="0"/>
            <c:showPercent val="1"/>
            <c:showBubbleSize val="0"/>
            <c:separator>
</c:separator>
            <c:showLeaderLines val="0"/>
            <c:extLst>
              <c:ext xmlns:c15="http://schemas.microsoft.com/office/drawing/2012/chart" uri="{CE6537A1-D6FC-4f65-9D91-7224C49458BB}"/>
            </c:extLst>
          </c:dLbls>
          <c:cat>
            <c:strRef>
              <c:f>'Governance - Gouvernance'!$B$15:$B$16</c:f>
              <c:strCache>
                <c:ptCount val="2"/>
                <c:pt idx="0">
                  <c:v>Women / Femmes</c:v>
                </c:pt>
                <c:pt idx="1">
                  <c:v>Men / Hommes</c:v>
                </c:pt>
              </c:strCache>
            </c:strRef>
          </c:cat>
          <c:val>
            <c:numRef>
              <c:f>'Governance - Gouvernance'!$C$15:$C$16</c:f>
              <c:numCache>
                <c:formatCode>General</c:formatCode>
                <c:ptCount val="2"/>
                <c:pt idx="0">
                  <c:v>1</c:v>
                </c:pt>
                <c:pt idx="1">
                  <c:v>7</c:v>
                </c:pt>
              </c:numCache>
            </c:numRef>
          </c:val>
          <c:extLst>
            <c:ext xmlns:c16="http://schemas.microsoft.com/office/drawing/2014/chart" uri="{C3380CC4-5D6E-409C-BE32-E72D297353CC}">
              <c16:uniqueId val="{00000000-923B-4D64-8DF4-6AA333F36459}"/>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fr-CA"/>
              <a:t>Employees by Sector of</a:t>
            </a:r>
            <a:r>
              <a:rPr lang="fr-CA" baseline="0"/>
              <a:t> Employment</a:t>
            </a:r>
          </a:p>
          <a:p>
            <a:pPr>
              <a:defRPr/>
            </a:pPr>
            <a:r>
              <a:rPr lang="fr-CA"/>
              <a:t> Employés secteur</a:t>
            </a:r>
            <a:r>
              <a:rPr lang="fr-CA" baseline="0"/>
              <a:t> d'Emplois</a:t>
            </a:r>
            <a:endParaRPr lang="fr-CA"/>
          </a:p>
          <a:p>
            <a:pPr>
              <a:defRPr/>
            </a:pPr>
            <a:r>
              <a:rPr lang="fr-CA"/>
              <a:t>2019</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fr-FR"/>
        </a:p>
      </c:txPr>
    </c:title>
    <c:autoTitleDeleted val="0"/>
    <c:plotArea>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4535-4F94-AF2E-AEB028139D64}"/>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4535-4F94-AF2E-AEB028139D64}"/>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4535-4F94-AF2E-AEB028139D64}"/>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4535-4F94-AF2E-AEB028139D64}"/>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4535-4F94-AF2E-AEB028139D64}"/>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C-4535-4F94-AF2E-AEB028139D64}"/>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4535-4F94-AF2E-AEB028139D64}"/>
              </c:ext>
            </c:extLst>
          </c:dPt>
          <c:dLbls>
            <c:dLbl>
              <c:idx val="0"/>
              <c:layout>
                <c:manualLayout>
                  <c:x val="0.14320193081255028"/>
                  <c:y val="-7.2886297376093298E-2"/>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4535-4F94-AF2E-AEB028139D64}"/>
                </c:ext>
              </c:extLst>
            </c:dLbl>
            <c:dLbl>
              <c:idx val="1"/>
              <c:layout>
                <c:manualLayout>
                  <c:x val="-0.11263073209975868"/>
                  <c:y val="0.12244897959183663"/>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4535-4F94-AF2E-AEB028139D64}"/>
                </c:ext>
              </c:extLst>
            </c:dLbl>
            <c:dLbl>
              <c:idx val="2"/>
              <c:layout>
                <c:manualLayout>
                  <c:x val="-0.11906677393403058"/>
                  <c:y val="5.2478134110787063E-2"/>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4535-4F94-AF2E-AEB028139D64}"/>
                </c:ext>
              </c:extLst>
            </c:dLbl>
            <c:dLbl>
              <c:idx val="3"/>
              <c:layout>
                <c:manualLayout>
                  <c:x val="-0.20797036633494023"/>
                  <c:y val="5.8309037900873568E-3"/>
                </c:manualLayout>
              </c:layout>
              <c:showLegendKey val="1"/>
              <c:showVal val="1"/>
              <c:showCatName val="1"/>
              <c:showSerName val="0"/>
              <c:showPercent val="1"/>
              <c:showBubbleSize val="0"/>
              <c:separator>
</c:separator>
              <c:extLst>
                <c:ext xmlns:c15="http://schemas.microsoft.com/office/drawing/2012/chart" uri="{CE6537A1-D6FC-4f65-9D91-7224C49458BB}">
                  <c15:layout>
                    <c:manualLayout>
                      <c:w val="0.31304350029456296"/>
                      <c:h val="0.13685131195335276"/>
                    </c:manualLayout>
                  </c15:layout>
                </c:ext>
                <c:ext xmlns:c16="http://schemas.microsoft.com/office/drawing/2014/chart" uri="{C3380CC4-5D6E-409C-BE32-E72D297353CC}">
                  <c16:uniqueId val="{00000007-4535-4F94-AF2E-AEB028139D64}"/>
                </c:ext>
              </c:extLst>
            </c:dLbl>
            <c:dLbl>
              <c:idx val="4"/>
              <c:layout>
                <c:manualLayout>
                  <c:x val="-0.15285599356395815"/>
                  <c:y val="-0.10204081632653061"/>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4535-4F94-AF2E-AEB028139D64}"/>
                </c:ext>
              </c:extLst>
            </c:dLbl>
            <c:dLbl>
              <c:idx val="5"/>
              <c:layout>
                <c:manualLayout>
                  <c:x val="-9.010458567980692E-2"/>
                  <c:y val="-0.15160349854227406"/>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4535-4F94-AF2E-AEB028139D64}"/>
                </c:ext>
              </c:extLst>
            </c:dLbl>
            <c:dLbl>
              <c:idx val="6"/>
              <c:layout>
                <c:manualLayout>
                  <c:x val="0.11584875301689455"/>
                  <c:y val="-0.13994169096209916"/>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4535-4F94-AF2E-AEB028139D6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showLegendKey val="1"/>
            <c:showVal val="1"/>
            <c:showCatName val="1"/>
            <c:showSerName val="0"/>
            <c:showPercent val="1"/>
            <c:showBubbleSize val="0"/>
            <c:separator>
</c:separator>
            <c:showLeaderLines val="0"/>
            <c:extLst>
              <c:ext xmlns:c15="http://schemas.microsoft.com/office/drawing/2012/chart" uri="{CE6537A1-D6FC-4f65-9D91-7224C49458BB}"/>
            </c:extLst>
          </c:dLbls>
          <c:cat>
            <c:strRef>
              <c:f>'Workforce - Effectif'!$B$50:$C$56</c:f>
              <c:strCache>
                <c:ptCount val="7"/>
                <c:pt idx="0">
                  <c:v>Exploration / Exploration</c:v>
                </c:pt>
                <c:pt idx="1">
                  <c:v>HR &amp; HS / RH &amp; SST</c:v>
                </c:pt>
                <c:pt idx="2">
                  <c:v>Mining / Mine</c:v>
                </c:pt>
                <c:pt idx="3">
                  <c:v>Sustainable Dev. &amp; Environment / Dev. Durable et Environnement</c:v>
                </c:pt>
                <c:pt idx="4">
                  <c:v>Administration / Administration</c:v>
                </c:pt>
                <c:pt idx="5">
                  <c:v>Logistics / Logistique</c:v>
                </c:pt>
                <c:pt idx="6">
                  <c:v>Management /  Direction</c:v>
                </c:pt>
              </c:strCache>
            </c:strRef>
          </c:cat>
          <c:val>
            <c:numRef>
              <c:f>'Workforce - Effectif'!$D$50:$D$56</c:f>
              <c:numCache>
                <c:formatCode>General</c:formatCode>
                <c:ptCount val="7"/>
                <c:pt idx="0">
                  <c:v>108</c:v>
                </c:pt>
                <c:pt idx="1">
                  <c:v>8</c:v>
                </c:pt>
                <c:pt idx="2">
                  <c:v>7</c:v>
                </c:pt>
                <c:pt idx="3">
                  <c:v>9</c:v>
                </c:pt>
                <c:pt idx="4">
                  <c:v>16</c:v>
                </c:pt>
                <c:pt idx="5">
                  <c:v>11</c:v>
                </c:pt>
                <c:pt idx="6">
                  <c:v>7</c:v>
                </c:pt>
              </c:numCache>
            </c:numRef>
          </c:val>
          <c:extLst>
            <c:ext xmlns:c16="http://schemas.microsoft.com/office/drawing/2014/chart" uri="{C3380CC4-5D6E-409C-BE32-E72D297353CC}">
              <c16:uniqueId val="{0000000A-4535-4F94-AF2E-AEB028139D64}"/>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fr-CA" sz="1400" b="0" i="0" u="none" strike="noStrike" kern="1200" spc="0" baseline="0">
                <a:solidFill>
                  <a:sysClr val="windowText" lastClr="000000">
                    <a:lumMod val="65000"/>
                    <a:lumOff val="35000"/>
                  </a:sysClr>
                </a:solidFill>
                <a:latin typeface="+mn-lt"/>
                <a:ea typeface="+mn-ea"/>
                <a:cs typeface="+mn-cs"/>
              </a:defRPr>
            </a:pPr>
            <a:r>
              <a:rPr lang="fr-CA" sz="1400" b="0" i="0" u="none" strike="noStrike" kern="1200" spc="0" baseline="0">
                <a:solidFill>
                  <a:sysClr val="windowText" lastClr="000000">
                    <a:lumMod val="65000"/>
                    <a:lumOff val="35000"/>
                  </a:sysClr>
                </a:solidFill>
                <a:latin typeface="+mn-lt"/>
                <a:ea typeface="+mn-ea"/>
                <a:cs typeface="+mn-cs"/>
              </a:rPr>
              <a:t>Lost Time Injury Frequency Rate  </a:t>
            </a:r>
          </a:p>
          <a:p>
            <a:pPr>
              <a:defRPr lang="fr-CA" sz="1400" b="0" spc="0">
                <a:solidFill>
                  <a:sysClr val="windowText" lastClr="000000">
                    <a:lumMod val="65000"/>
                    <a:lumOff val="35000"/>
                  </a:sysClr>
                </a:solidFill>
              </a:defRPr>
            </a:pPr>
            <a:r>
              <a:rPr lang="fr-CA" sz="1400" b="0" i="0" u="none" strike="noStrike" kern="1200" spc="0" baseline="0">
                <a:solidFill>
                  <a:sysClr val="windowText" lastClr="000000">
                    <a:lumMod val="65000"/>
                    <a:lumOff val="35000"/>
                  </a:sysClr>
                </a:solidFill>
                <a:latin typeface="+mn-lt"/>
                <a:ea typeface="+mn-ea"/>
                <a:cs typeface="+mn-cs"/>
              </a:rPr>
              <a:t>Taux de fréquence des blessures entraînant une perte de temps</a:t>
            </a:r>
          </a:p>
          <a:p>
            <a:pPr>
              <a:defRPr lang="fr-CA" sz="1400" b="0" spc="0">
                <a:solidFill>
                  <a:sysClr val="windowText" lastClr="000000">
                    <a:lumMod val="65000"/>
                    <a:lumOff val="35000"/>
                  </a:sysClr>
                </a:solidFill>
              </a:defRPr>
            </a:pPr>
            <a:r>
              <a:rPr lang="fr-CA" sz="1400" b="0" i="0" u="none" strike="noStrike" kern="1200" spc="0" baseline="0">
                <a:solidFill>
                  <a:sysClr val="windowText" lastClr="000000">
                    <a:lumMod val="65000"/>
                    <a:lumOff val="35000"/>
                  </a:sysClr>
                </a:solidFill>
                <a:latin typeface="+mn-lt"/>
                <a:ea typeface="+mn-ea"/>
                <a:cs typeface="+mn-cs"/>
              </a:rPr>
              <a:t>Employees and Contractors / Employés et Entrepreneurs </a:t>
            </a:r>
          </a:p>
        </c:rich>
      </c:tx>
      <c:layout>
        <c:manualLayout>
          <c:xMode val="edge"/>
          <c:yMode val="edge"/>
          <c:x val="0.22850812535790982"/>
          <c:y val="2.730641700799688E-2"/>
        </c:manualLayout>
      </c:layout>
      <c:overlay val="0"/>
      <c:spPr>
        <a:noFill/>
        <a:ln>
          <a:noFill/>
        </a:ln>
        <a:effectLst/>
      </c:spPr>
      <c:txPr>
        <a:bodyPr rot="0" spcFirstLastPara="1" vertOverflow="ellipsis" vert="horz" wrap="square" anchor="ctr" anchorCtr="1"/>
        <a:lstStyle/>
        <a:p>
          <a:pPr>
            <a:defRPr lang="fr-CA" sz="14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lineChart>
        <c:grouping val="standard"/>
        <c:varyColors val="0"/>
        <c:ser>
          <c:idx val="0"/>
          <c:order val="0"/>
          <c:tx>
            <c:strRef>
              <c:f>'Health &amp; Safety - Santé &amp; Sécur'!$B$10:$E$10</c:f>
              <c:strCache>
                <c:ptCount val="4"/>
                <c:pt idx="0">
                  <c:v> Windfall  Project / 
Projet  Windfall</c:v>
                </c:pt>
              </c:strCache>
            </c:strRef>
          </c:tx>
          <c:spPr>
            <a:ln w="31750" cap="rnd">
              <a:solidFill>
                <a:schemeClr val="accent1"/>
              </a:solidFill>
              <a:round/>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dLbls>
            <c:dLbl>
              <c:idx val="0"/>
              <c:layout>
                <c:manualLayout>
                  <c:x val="-1.4894250819183795E-2"/>
                  <c:y val="-4.23076923076923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40-4DF2-8282-DBD7335F63E2}"/>
                </c:ext>
              </c:extLst>
            </c:dLbl>
            <c:dLbl>
              <c:idx val="1"/>
              <c:layout>
                <c:manualLayout>
                  <c:x val="-1.0425975573428711E-2"/>
                  <c:y val="-5.3846153846153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40-4DF2-8282-DBD7335F63E2}"/>
                </c:ext>
              </c:extLst>
            </c:dLbl>
            <c:spPr>
              <a:solidFill>
                <a:schemeClr val="accent5">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'Health &amp; Safety - Santé &amp; Sécur'!$C$11:$E$12</c:f>
              <c:strCache>
                <c:ptCount val="3"/>
                <c:pt idx="0">
                  <c:v>2017</c:v>
                </c:pt>
                <c:pt idx="1">
                  <c:v>2018</c:v>
                </c:pt>
                <c:pt idx="2">
                  <c:v>2019</c:v>
                </c:pt>
              </c:strCache>
            </c:strRef>
          </c:cat>
          <c:val>
            <c:numRef>
              <c:f>'Health &amp; Safety - Santé &amp; Sécur'!$C$18:$E$18</c:f>
              <c:numCache>
                <c:formatCode>General</c:formatCode>
                <c:ptCount val="3"/>
                <c:pt idx="0">
                  <c:v>1.7</c:v>
                </c:pt>
                <c:pt idx="1">
                  <c:v>0.8</c:v>
                </c:pt>
                <c:pt idx="2">
                  <c:v>0.44</c:v>
                </c:pt>
              </c:numCache>
            </c:numRef>
          </c:val>
          <c:smooth val="0"/>
          <c:extLst>
            <c:ext xmlns:c16="http://schemas.microsoft.com/office/drawing/2014/chart" uri="{C3380CC4-5D6E-409C-BE32-E72D297353CC}">
              <c16:uniqueId val="{00000000-C350-4B2B-AD15-DCF64C7AC758}"/>
            </c:ext>
          </c:extLst>
        </c:ser>
        <c:ser>
          <c:idx val="1"/>
          <c:order val="1"/>
          <c:tx>
            <c:strRef>
              <c:f>'Health &amp; Safety - Santé &amp; Sécur'!$B$32:$E$32</c:f>
              <c:strCache>
                <c:ptCount val="4"/>
                <c:pt idx="0">
                  <c:v>All Projects (Including Windfall ) / 
Tous les projets (Incluant  Windfall)</c:v>
                </c:pt>
              </c:strCache>
            </c:strRef>
          </c:tx>
          <c:spPr>
            <a:ln w="31750" cap="rnd">
              <a:solidFill>
                <a:schemeClr val="accent2"/>
              </a:solidFill>
              <a:round/>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dLbls>
            <c:dLbl>
              <c:idx val="0"/>
              <c:layout>
                <c:manualLayout>
                  <c:x val="-3.4256776884122729E-2"/>
                  <c:y val="4.2307692307692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40-4DF2-8282-DBD7335F63E2}"/>
                </c:ext>
              </c:extLst>
            </c:dLbl>
            <c:dLbl>
              <c:idx val="1"/>
              <c:layout>
                <c:manualLayout>
                  <c:x val="-1.638367590110212E-2"/>
                  <c:y val="6.5384615384615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40-4DF2-8282-DBD7335F63E2}"/>
                </c:ext>
              </c:extLst>
            </c:dLbl>
            <c:dLbl>
              <c:idx val="2"/>
              <c:layout>
                <c:manualLayout>
                  <c:x val="0"/>
                  <c:y val="-5.38461538461539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40-4DF2-8282-DBD7335F63E2}"/>
                </c:ext>
              </c:extLst>
            </c:dLbl>
            <c:spPr>
              <a:solidFill>
                <a:schemeClr val="accent2">
                  <a:lumMod val="60000"/>
                  <a:lumOff val="4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'Health &amp; Safety - Santé &amp; Sécur'!$C$40:$E$40</c:f>
              <c:numCache>
                <c:formatCode>General</c:formatCode>
                <c:ptCount val="3"/>
                <c:pt idx="0">
                  <c:v>1.6</c:v>
                </c:pt>
                <c:pt idx="1">
                  <c:v>0.7</c:v>
                </c:pt>
                <c:pt idx="2">
                  <c:v>0.56999999999999995</c:v>
                </c:pt>
              </c:numCache>
            </c:numRef>
          </c:val>
          <c:smooth val="0"/>
          <c:extLst>
            <c:ext xmlns:c16="http://schemas.microsoft.com/office/drawing/2014/chart" uri="{C3380CC4-5D6E-409C-BE32-E72D297353CC}">
              <c16:uniqueId val="{00000002-C350-4B2B-AD15-DCF64C7AC758}"/>
            </c:ext>
          </c:extLst>
        </c:ser>
        <c:dLbls>
          <c:showLegendKey val="0"/>
          <c:showVal val="1"/>
          <c:showCatName val="0"/>
          <c:showSerName val="0"/>
          <c:showPercent val="0"/>
          <c:showBubbleSize val="0"/>
        </c:dLbls>
        <c:marker val="1"/>
        <c:smooth val="0"/>
        <c:axId val="372793664"/>
        <c:axId val="372788088"/>
      </c:lineChart>
      <c:catAx>
        <c:axId val="37279366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372788088"/>
        <c:crosses val="autoZero"/>
        <c:auto val="1"/>
        <c:lblAlgn val="ctr"/>
        <c:lblOffset val="100"/>
        <c:noMultiLvlLbl val="0"/>
      </c:catAx>
      <c:valAx>
        <c:axId val="372788088"/>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3727936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fr-CA" sz="1400" b="0" i="0" u="none" strike="noStrike" kern="1200" spc="0" baseline="0">
                <a:solidFill>
                  <a:sysClr val="windowText" lastClr="000000">
                    <a:lumMod val="65000"/>
                    <a:lumOff val="35000"/>
                  </a:sysClr>
                </a:solidFill>
                <a:latin typeface="+mn-lt"/>
                <a:ea typeface="+mn-ea"/>
                <a:cs typeface="+mn-cs"/>
              </a:defRPr>
            </a:pPr>
            <a:r>
              <a:rPr lang="fr-CA" sz="1400" b="0" i="0" u="none" strike="noStrike" kern="1200" spc="0" baseline="0">
                <a:solidFill>
                  <a:sysClr val="windowText" lastClr="000000">
                    <a:lumMod val="65000"/>
                    <a:lumOff val="35000"/>
                  </a:sysClr>
                </a:solidFill>
                <a:latin typeface="+mn-lt"/>
                <a:ea typeface="+mn-ea"/>
                <a:cs typeface="+mn-cs"/>
              </a:rPr>
              <a:t>Cummulative Frequency Rate</a:t>
            </a:r>
          </a:p>
          <a:p>
            <a:pPr marL="0" marR="0" lvl="0" indent="0" algn="ctr" defTabSz="914400" rtl="0" eaLnBrk="1" fontAlgn="auto" latinLnBrk="0" hangingPunct="1">
              <a:lnSpc>
                <a:spcPct val="100000"/>
              </a:lnSpc>
              <a:spcBef>
                <a:spcPts val="0"/>
              </a:spcBef>
              <a:spcAft>
                <a:spcPts val="0"/>
              </a:spcAft>
              <a:buClrTx/>
              <a:buSzTx/>
              <a:buFontTx/>
              <a:buNone/>
              <a:tabLst/>
              <a:defRPr lang="fr-CA" sz="1400" b="0" spc="0">
                <a:solidFill>
                  <a:sysClr val="windowText" lastClr="000000">
                    <a:lumMod val="65000"/>
                    <a:lumOff val="35000"/>
                  </a:sysClr>
                </a:solidFill>
              </a:defRPr>
            </a:pPr>
            <a:r>
              <a:rPr lang="fr-CA" sz="1400" b="0" i="0" u="none" strike="noStrike" kern="1200" spc="0" baseline="0">
                <a:solidFill>
                  <a:sysClr val="windowText" lastClr="000000">
                    <a:lumMod val="65000"/>
                    <a:lumOff val="35000"/>
                  </a:sysClr>
                </a:solidFill>
                <a:latin typeface="+mn-lt"/>
                <a:ea typeface="+mn-ea"/>
                <a:cs typeface="+mn-cs"/>
              </a:rPr>
              <a:t>Taux de fréquence cumulé</a:t>
            </a:r>
          </a:p>
          <a:p>
            <a:pPr marL="0" marR="0" lvl="0" indent="0" algn="ctr" defTabSz="914400" rtl="0" eaLnBrk="1" fontAlgn="auto" latinLnBrk="0" hangingPunct="1">
              <a:lnSpc>
                <a:spcPct val="100000"/>
              </a:lnSpc>
              <a:spcBef>
                <a:spcPts val="0"/>
              </a:spcBef>
              <a:spcAft>
                <a:spcPts val="0"/>
              </a:spcAft>
              <a:buClrTx/>
              <a:buSzTx/>
              <a:buFontTx/>
              <a:buNone/>
              <a:tabLst/>
              <a:defRPr lang="fr-CA" sz="1400" b="0" spc="0">
                <a:solidFill>
                  <a:sysClr val="windowText" lastClr="000000">
                    <a:lumMod val="65000"/>
                    <a:lumOff val="35000"/>
                  </a:sysClr>
                </a:solidFill>
              </a:defRPr>
            </a:pPr>
            <a:r>
              <a:rPr lang="fr-CA" sz="1400" b="0" i="0" u="none" strike="noStrike" kern="1200" spc="0" baseline="0">
                <a:solidFill>
                  <a:sysClr val="windowText" lastClr="000000">
                    <a:lumMod val="65000"/>
                    <a:lumOff val="35000"/>
                  </a:sysClr>
                </a:solidFill>
                <a:latin typeface="+mn-lt"/>
                <a:ea typeface="+mn-ea"/>
                <a:cs typeface="+mn-cs"/>
              </a:rPr>
              <a:t>Employees and Contractors / Employés et Entrepreneurs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fr-CA" sz="14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lineChart>
        <c:grouping val="standard"/>
        <c:varyColors val="0"/>
        <c:ser>
          <c:idx val="0"/>
          <c:order val="0"/>
          <c:tx>
            <c:strRef>
              <c:f>'Health &amp; Safety - Santé &amp; Sécur'!$B$10:$E$10</c:f>
              <c:strCache>
                <c:ptCount val="4"/>
                <c:pt idx="0">
                  <c:v> Windfall  Project / 
Projet  Windfall</c:v>
                </c:pt>
              </c:strCache>
            </c:strRef>
          </c:tx>
          <c:spPr>
            <a:ln w="31750" cap="rnd">
              <a:solidFill>
                <a:schemeClr val="accent1"/>
              </a:solidFill>
              <a:round/>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dLbls>
            <c:dLbl>
              <c:idx val="0"/>
              <c:layout>
                <c:manualLayout>
                  <c:x val="-1.7897091722595078E-2"/>
                  <c:y val="-5.771450557906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B5-43B0-91FC-23B994D8EC27}"/>
                </c:ext>
              </c:extLst>
            </c:dLbl>
            <c:dLbl>
              <c:idx val="1"/>
              <c:layout>
                <c:manualLayout>
                  <c:x val="-1.938851603281139E-2"/>
                  <c:y val="5.38668718737976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B5-43B0-91FC-23B994D8EC27}"/>
                </c:ext>
              </c:extLst>
            </c:dLbl>
            <c:dLbl>
              <c:idx val="2"/>
              <c:layout>
                <c:manualLayout>
                  <c:x val="-2.9828486204325128E-3"/>
                  <c:y val="4.23239707579838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7F-4CD2-AFBB-B7121A4E00E1}"/>
                </c:ext>
              </c:extLst>
            </c:dLbl>
            <c:spPr>
              <a:solidFill>
                <a:schemeClr val="accent5">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'Health &amp; Safety - Santé &amp; Sécur'!$C$11:$E$12</c:f>
              <c:strCache>
                <c:ptCount val="3"/>
                <c:pt idx="0">
                  <c:v>2017</c:v>
                </c:pt>
                <c:pt idx="1">
                  <c:v>2018</c:v>
                </c:pt>
                <c:pt idx="2">
                  <c:v>2019</c:v>
                </c:pt>
              </c:strCache>
            </c:strRef>
          </c:cat>
          <c:val>
            <c:numRef>
              <c:f>'Health &amp; Safety - Santé &amp; Sécur'!$C$19:$E$19</c:f>
              <c:numCache>
                <c:formatCode>General</c:formatCode>
                <c:ptCount val="3"/>
                <c:pt idx="0">
                  <c:v>7</c:v>
                </c:pt>
                <c:pt idx="1">
                  <c:v>4.5199999999999996</c:v>
                </c:pt>
                <c:pt idx="2">
                  <c:v>3.5</c:v>
                </c:pt>
              </c:numCache>
            </c:numRef>
          </c:val>
          <c:smooth val="0"/>
          <c:extLst>
            <c:ext xmlns:c16="http://schemas.microsoft.com/office/drawing/2014/chart" uri="{C3380CC4-5D6E-409C-BE32-E72D297353CC}">
              <c16:uniqueId val="{00000000-4DF2-422D-AE17-732ACD8A07FE}"/>
            </c:ext>
          </c:extLst>
        </c:ser>
        <c:ser>
          <c:idx val="1"/>
          <c:order val="1"/>
          <c:tx>
            <c:strRef>
              <c:f>'Health &amp; Safety - Santé &amp; Sécur'!$B$32:$E$32</c:f>
              <c:strCache>
                <c:ptCount val="4"/>
                <c:pt idx="0">
                  <c:v>All Projects (Including Windfall ) / 
Tous les projets (Incluant  Windfall)</c:v>
                </c:pt>
              </c:strCache>
            </c:strRef>
          </c:tx>
          <c:spPr>
            <a:ln w="31750" cap="rnd">
              <a:solidFill>
                <a:schemeClr val="accent2"/>
              </a:solidFill>
              <a:round/>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dLbls>
            <c:dLbl>
              <c:idx val="0"/>
              <c:layout>
                <c:manualLayout>
                  <c:x val="-3.1319910514541388E-2"/>
                  <c:y val="4.23239707579838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B5-43B0-91FC-23B994D8EC27}"/>
                </c:ext>
              </c:extLst>
            </c:dLbl>
            <c:dLbl>
              <c:idx val="1"/>
              <c:layout>
                <c:manualLayout>
                  <c:x val="-2.5354213273676415E-2"/>
                  <c:y val="-6.156213928434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B5-43B0-91FC-23B994D8EC27}"/>
                </c:ext>
              </c:extLst>
            </c:dLbl>
            <c:dLbl>
              <c:idx val="2"/>
              <c:layout>
                <c:manualLayout>
                  <c:x val="-5.9656972408650257E-3"/>
                  <c:y val="-5.77145055790689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7F-4CD2-AFBB-B7121A4E00E1}"/>
                </c:ext>
              </c:extLst>
            </c:dLbl>
            <c:spPr>
              <a:solidFill>
                <a:schemeClr val="accent2">
                  <a:lumMod val="60000"/>
                  <a:lumOff val="4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'Health &amp; Safety - Santé &amp; Sécur'!$C$41:$E$41</c:f>
              <c:numCache>
                <c:formatCode>General</c:formatCode>
                <c:ptCount val="3"/>
                <c:pt idx="0">
                  <c:v>6</c:v>
                </c:pt>
                <c:pt idx="1">
                  <c:v>5.4</c:v>
                </c:pt>
                <c:pt idx="2">
                  <c:v>3.59</c:v>
                </c:pt>
              </c:numCache>
            </c:numRef>
          </c:val>
          <c:smooth val="0"/>
          <c:extLst>
            <c:ext xmlns:c16="http://schemas.microsoft.com/office/drawing/2014/chart" uri="{C3380CC4-5D6E-409C-BE32-E72D297353CC}">
              <c16:uniqueId val="{00000001-4DF2-422D-AE17-732ACD8A07FE}"/>
            </c:ext>
          </c:extLst>
        </c:ser>
        <c:dLbls>
          <c:showLegendKey val="0"/>
          <c:showVal val="1"/>
          <c:showCatName val="0"/>
          <c:showSerName val="0"/>
          <c:showPercent val="0"/>
          <c:showBubbleSize val="0"/>
        </c:dLbls>
        <c:marker val="1"/>
        <c:smooth val="0"/>
        <c:axId val="372793664"/>
        <c:axId val="372788088"/>
      </c:lineChart>
      <c:catAx>
        <c:axId val="37279366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372788088"/>
        <c:crosses val="autoZero"/>
        <c:auto val="1"/>
        <c:lblAlgn val="ctr"/>
        <c:lblOffset val="100"/>
        <c:noMultiLvlLbl val="0"/>
      </c:catAx>
      <c:valAx>
        <c:axId val="372788088"/>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3727936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fr-CA" sz="1400" b="0" i="0" u="none" strike="noStrike" kern="1200" spc="0" baseline="0">
                <a:solidFill>
                  <a:sysClr val="windowText" lastClr="000000">
                    <a:lumMod val="65000"/>
                    <a:lumOff val="35000"/>
                  </a:sysClr>
                </a:solidFill>
                <a:latin typeface="+mn-lt"/>
                <a:ea typeface="+mn-ea"/>
                <a:cs typeface="+mn-cs"/>
              </a:defRPr>
            </a:pPr>
            <a:r>
              <a:rPr lang="fr-CA" sz="1400" b="0" i="0" u="none" strike="noStrike" kern="1200" spc="0" baseline="0">
                <a:solidFill>
                  <a:sysClr val="windowText" lastClr="000000">
                    <a:lumMod val="65000"/>
                    <a:lumOff val="35000"/>
                  </a:sysClr>
                </a:solidFill>
                <a:latin typeface="+mn-lt"/>
                <a:ea typeface="+mn-ea"/>
                <a:cs typeface="+mn-cs"/>
              </a:rPr>
              <a:t>Total Recordable Injury Frequency Rate</a:t>
            </a:r>
          </a:p>
          <a:p>
            <a:pPr marL="0" marR="0" lvl="0" indent="0" algn="ctr" defTabSz="914400" rtl="0" eaLnBrk="1" fontAlgn="auto" latinLnBrk="0" hangingPunct="1">
              <a:lnSpc>
                <a:spcPct val="100000"/>
              </a:lnSpc>
              <a:spcBef>
                <a:spcPts val="0"/>
              </a:spcBef>
              <a:spcAft>
                <a:spcPts val="0"/>
              </a:spcAft>
              <a:buClrTx/>
              <a:buSzTx/>
              <a:buFontTx/>
              <a:buNone/>
              <a:tabLst/>
              <a:defRPr lang="fr-CA" sz="1400" b="0" spc="0">
                <a:solidFill>
                  <a:sysClr val="windowText" lastClr="000000">
                    <a:lumMod val="65000"/>
                    <a:lumOff val="35000"/>
                  </a:sysClr>
                </a:solidFill>
              </a:defRPr>
            </a:pPr>
            <a:r>
              <a:rPr lang="fr-CA" sz="1400" b="0" i="0" u="none" strike="noStrike" kern="1200" spc="0" baseline="0">
                <a:solidFill>
                  <a:sysClr val="windowText" lastClr="000000">
                    <a:lumMod val="65000"/>
                    <a:lumOff val="35000"/>
                  </a:sysClr>
                </a:solidFill>
                <a:latin typeface="+mn-lt"/>
                <a:ea typeface="+mn-ea"/>
                <a:cs typeface="+mn-cs"/>
              </a:rPr>
              <a:t>Taux de fréquence total des blessures signalées</a:t>
            </a:r>
          </a:p>
          <a:p>
            <a:pPr marL="0" marR="0" lvl="0" indent="0" algn="ctr" defTabSz="914400" rtl="0" eaLnBrk="1" fontAlgn="auto" latinLnBrk="0" hangingPunct="1">
              <a:lnSpc>
                <a:spcPct val="100000"/>
              </a:lnSpc>
              <a:spcBef>
                <a:spcPts val="0"/>
              </a:spcBef>
              <a:spcAft>
                <a:spcPts val="0"/>
              </a:spcAft>
              <a:buClrTx/>
              <a:buSzTx/>
              <a:buFontTx/>
              <a:buNone/>
              <a:tabLst/>
              <a:defRPr lang="fr-CA" sz="1400" b="0" spc="0">
                <a:solidFill>
                  <a:sysClr val="windowText" lastClr="000000">
                    <a:lumMod val="65000"/>
                    <a:lumOff val="35000"/>
                  </a:sysClr>
                </a:solidFill>
              </a:defRPr>
            </a:pPr>
            <a:r>
              <a:rPr lang="fr-CA" sz="1400" b="0" i="0" u="none" strike="noStrike" kern="1200" spc="0" baseline="0">
                <a:solidFill>
                  <a:sysClr val="windowText" lastClr="000000">
                    <a:lumMod val="65000"/>
                    <a:lumOff val="35000"/>
                  </a:sysClr>
                </a:solidFill>
                <a:latin typeface="+mn-lt"/>
                <a:ea typeface="+mn-ea"/>
                <a:cs typeface="+mn-cs"/>
              </a:rPr>
              <a:t>Employees and Contractors / Employés et Entrepreneurs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fr-CA" sz="14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lineChart>
        <c:grouping val="standard"/>
        <c:varyColors val="0"/>
        <c:ser>
          <c:idx val="0"/>
          <c:order val="0"/>
          <c:tx>
            <c:strRef>
              <c:f>'Health &amp; Safety - Santé &amp; Sécur'!$B$10:$E$10</c:f>
              <c:strCache>
                <c:ptCount val="4"/>
                <c:pt idx="0">
                  <c:v> Windfall  Project / 
Projet  Windfall</c:v>
                </c:pt>
              </c:strCache>
            </c:strRef>
          </c:tx>
          <c:spPr>
            <a:ln w="31750" cap="rnd">
              <a:solidFill>
                <a:schemeClr val="accent1"/>
              </a:solidFill>
              <a:round/>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dLbls>
            <c:dLbl>
              <c:idx val="0"/>
              <c:layout>
                <c:manualLayout>
                  <c:x val="-2.986857825567503E-2"/>
                  <c:y val="-6.52591170825335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95-42EB-B68F-110B86624BB5}"/>
                </c:ext>
              </c:extLst>
            </c:dLbl>
            <c:dLbl>
              <c:idx val="1"/>
              <c:layout>
                <c:manualLayout>
                  <c:x val="-1.7921146953405017E-2"/>
                  <c:y val="6.14203454894433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95-42EB-B68F-110B86624BB5}"/>
                </c:ext>
              </c:extLst>
            </c:dLbl>
            <c:dLbl>
              <c:idx val="2"/>
              <c:layout>
                <c:manualLayout>
                  <c:x val="-1.4934289127837516E-3"/>
                  <c:y val="-6.1420345489443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95-42EB-B68F-110B86624BB5}"/>
                </c:ext>
              </c:extLst>
            </c:dLbl>
            <c:spPr>
              <a:solidFill>
                <a:schemeClr val="accent5">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'Health &amp; Safety - Santé &amp; Sécur'!$C$11:$E$12</c:f>
              <c:strCache>
                <c:ptCount val="3"/>
                <c:pt idx="0">
                  <c:v>2017</c:v>
                </c:pt>
                <c:pt idx="1">
                  <c:v>2018</c:v>
                </c:pt>
                <c:pt idx="2">
                  <c:v>2019</c:v>
                </c:pt>
              </c:strCache>
            </c:strRef>
          </c:cat>
          <c:val>
            <c:numRef>
              <c:f>'Health &amp; Safety - Santé &amp; Sécur'!$C$20:$E$20</c:f>
              <c:numCache>
                <c:formatCode>General</c:formatCode>
                <c:ptCount val="3"/>
                <c:pt idx="0">
                  <c:v>11.9</c:v>
                </c:pt>
                <c:pt idx="1">
                  <c:v>8.1999999999999993</c:v>
                </c:pt>
                <c:pt idx="2">
                  <c:v>5.69</c:v>
                </c:pt>
              </c:numCache>
            </c:numRef>
          </c:val>
          <c:smooth val="0"/>
          <c:extLst>
            <c:ext xmlns:c16="http://schemas.microsoft.com/office/drawing/2014/chart" uri="{C3380CC4-5D6E-409C-BE32-E72D297353CC}">
              <c16:uniqueId val="{00000000-2F95-42EB-B68F-110B86624BB5}"/>
            </c:ext>
          </c:extLst>
        </c:ser>
        <c:ser>
          <c:idx val="1"/>
          <c:order val="1"/>
          <c:tx>
            <c:strRef>
              <c:f>'Health &amp; Safety - Santé &amp; Sécur'!$B$32:$E$32</c:f>
              <c:strCache>
                <c:ptCount val="4"/>
                <c:pt idx="0">
                  <c:v>All Projects (Including Windfall ) / 
Tous les projets (Incluant  Windfall)</c:v>
                </c:pt>
              </c:strCache>
            </c:strRef>
          </c:tx>
          <c:spPr>
            <a:ln w="31750" cap="rnd">
              <a:solidFill>
                <a:schemeClr val="accent2"/>
              </a:solidFill>
              <a:round/>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dLbls>
            <c:dLbl>
              <c:idx val="0"/>
              <c:layout>
                <c:manualLayout>
                  <c:x val="-1.7921146953405017E-2"/>
                  <c:y val="4.9904030710172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A6-441A-94B4-A5590E58D37D}"/>
                </c:ext>
              </c:extLst>
            </c:dLbl>
            <c:dLbl>
              <c:idx val="1"/>
              <c:layout>
                <c:manualLayout>
                  <c:x val="-2.6881720430107527E-2"/>
                  <c:y val="-4.9904030710172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A6-441A-94B4-A5590E58D37D}"/>
                </c:ext>
              </c:extLst>
            </c:dLbl>
            <c:dLbl>
              <c:idx val="2"/>
              <c:layout>
                <c:manualLayout>
                  <c:x val="-1.941457586618877E-2"/>
                  <c:y val="5.7581573896353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A6-441A-94B4-A5590E58D37D}"/>
                </c:ext>
              </c:extLst>
            </c:dLbl>
            <c:spPr>
              <a:solidFill>
                <a:schemeClr val="accent2">
                  <a:lumMod val="60000"/>
                  <a:lumOff val="4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'Health &amp; Safety - Santé &amp; Sécur'!$C$42:$E$42</c:f>
              <c:numCache>
                <c:formatCode>General</c:formatCode>
                <c:ptCount val="3"/>
                <c:pt idx="0">
                  <c:v>11.27</c:v>
                </c:pt>
                <c:pt idx="1">
                  <c:v>9.4</c:v>
                </c:pt>
                <c:pt idx="2">
                  <c:v>5.47</c:v>
                </c:pt>
              </c:numCache>
            </c:numRef>
          </c:val>
          <c:smooth val="0"/>
          <c:extLst>
            <c:ext xmlns:c16="http://schemas.microsoft.com/office/drawing/2014/chart" uri="{C3380CC4-5D6E-409C-BE32-E72D297353CC}">
              <c16:uniqueId val="{00000001-2F95-42EB-B68F-110B86624BB5}"/>
            </c:ext>
          </c:extLst>
        </c:ser>
        <c:dLbls>
          <c:showLegendKey val="0"/>
          <c:showVal val="1"/>
          <c:showCatName val="0"/>
          <c:showSerName val="0"/>
          <c:showPercent val="0"/>
          <c:showBubbleSize val="0"/>
        </c:dLbls>
        <c:marker val="1"/>
        <c:smooth val="0"/>
        <c:axId val="372793664"/>
        <c:axId val="372788088"/>
      </c:lineChart>
      <c:catAx>
        <c:axId val="37279366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372788088"/>
        <c:crosses val="autoZero"/>
        <c:auto val="1"/>
        <c:lblAlgn val="ctr"/>
        <c:lblOffset val="100"/>
        <c:noMultiLvlLbl val="0"/>
      </c:catAx>
      <c:valAx>
        <c:axId val="372788088"/>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3727936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A"/>
              <a:t>Incidents and</a:t>
            </a:r>
            <a:r>
              <a:rPr lang="fr-CA" baseline="0"/>
              <a:t> Accidents / Incidents et Accidents</a:t>
            </a:r>
            <a:endParaRPr lang="fr-CA"/>
          </a:p>
          <a:p>
            <a:pPr>
              <a:defRPr/>
            </a:pPr>
            <a:r>
              <a:rPr lang="fr-CA"/>
              <a:t>Windfall Lake Project / Projet Lac Windfall</a:t>
            </a:r>
          </a:p>
          <a:p>
            <a:pPr>
              <a:defRPr/>
            </a:pPr>
            <a:r>
              <a:rPr lang="fr-CA"/>
              <a:t>Employees and Contractors</a:t>
            </a:r>
            <a:r>
              <a:rPr lang="fr-CA" baseline="0"/>
              <a:t>  / </a:t>
            </a:r>
            <a:r>
              <a:rPr lang="fr-CA"/>
              <a:t>Employés</a:t>
            </a:r>
            <a:r>
              <a:rPr lang="fr-CA" baseline="0"/>
              <a:t> et Entrepreneurs</a:t>
            </a:r>
            <a:endParaRPr lang="fr-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1"/>
          <c:order val="1"/>
          <c:tx>
            <c:strRef>
              <c:f>'Health &amp; Safety - Santé &amp; Sécur'!$B$13</c:f>
              <c:strCache>
                <c:ptCount val="1"/>
                <c:pt idx="0">
                  <c:v>First aid / Premiers soins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'Health &amp; Safety - Santé &amp; Sécur'!$C$11:$E$11</c:f>
              <c:numCache>
                <c:formatCode>General</c:formatCode>
                <c:ptCount val="3"/>
                <c:pt idx="0">
                  <c:v>2017</c:v>
                </c:pt>
                <c:pt idx="1">
                  <c:v>2018</c:v>
                </c:pt>
                <c:pt idx="2">
                  <c:v>2019</c:v>
                </c:pt>
              </c:numCache>
            </c:numRef>
          </c:cat>
          <c:val>
            <c:numRef>
              <c:f>'Health &amp; Safety - Santé &amp; Sécur'!$C$13:$E$13</c:f>
              <c:numCache>
                <c:formatCode>General</c:formatCode>
                <c:ptCount val="3"/>
                <c:pt idx="0">
                  <c:v>113</c:v>
                </c:pt>
                <c:pt idx="1">
                  <c:v>84</c:v>
                </c:pt>
                <c:pt idx="2">
                  <c:v>104</c:v>
                </c:pt>
              </c:numCache>
            </c:numRef>
          </c:val>
          <c:extLst>
            <c:ext xmlns:c16="http://schemas.microsoft.com/office/drawing/2014/chart" uri="{C3380CC4-5D6E-409C-BE32-E72D297353CC}">
              <c16:uniqueId val="{00000001-8E9E-4EA2-A70B-1FEF6DD8E3FD}"/>
            </c:ext>
          </c:extLst>
        </c:ser>
        <c:ser>
          <c:idx val="2"/>
          <c:order val="2"/>
          <c:tx>
            <c:strRef>
              <c:f>'Health &amp; Safety - Santé &amp; Sécur'!$B$14</c:f>
              <c:strCache>
                <c:ptCount val="1"/>
                <c:pt idx="0">
                  <c:v>Medical aid  / Attention médicale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'Health &amp; Safety - Santé &amp; Sécur'!$C$11:$E$11</c:f>
              <c:numCache>
                <c:formatCode>General</c:formatCode>
                <c:ptCount val="3"/>
                <c:pt idx="0">
                  <c:v>2017</c:v>
                </c:pt>
                <c:pt idx="1">
                  <c:v>2018</c:v>
                </c:pt>
                <c:pt idx="2">
                  <c:v>2019</c:v>
                </c:pt>
              </c:numCache>
            </c:numRef>
          </c:cat>
          <c:val>
            <c:numRef>
              <c:f>'Health &amp; Safety - Santé &amp; Sécur'!$C$14:$E$14</c:f>
              <c:numCache>
                <c:formatCode>General</c:formatCode>
                <c:ptCount val="3"/>
                <c:pt idx="0">
                  <c:v>20</c:v>
                </c:pt>
                <c:pt idx="1">
                  <c:v>13</c:v>
                </c:pt>
                <c:pt idx="2">
                  <c:v>10</c:v>
                </c:pt>
              </c:numCache>
            </c:numRef>
          </c:val>
          <c:extLst>
            <c:ext xmlns:c16="http://schemas.microsoft.com/office/drawing/2014/chart" uri="{C3380CC4-5D6E-409C-BE32-E72D297353CC}">
              <c16:uniqueId val="{00000002-8E9E-4EA2-A70B-1FEF6DD8E3FD}"/>
            </c:ext>
          </c:extLst>
        </c:ser>
        <c:ser>
          <c:idx val="3"/>
          <c:order val="3"/>
          <c:tx>
            <c:strRef>
              <c:f>'Health &amp; Safety - Santé &amp; Sécur'!$B$15</c:f>
              <c:strCache>
                <c:ptCount val="1"/>
                <c:pt idx="0">
                  <c:v>Lost time / Perte de temps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'Health &amp; Safety - Santé &amp; Sécur'!$C$11:$E$11</c:f>
              <c:numCache>
                <c:formatCode>General</c:formatCode>
                <c:ptCount val="3"/>
                <c:pt idx="0">
                  <c:v>2017</c:v>
                </c:pt>
                <c:pt idx="1">
                  <c:v>2018</c:v>
                </c:pt>
                <c:pt idx="2">
                  <c:v>2019</c:v>
                </c:pt>
              </c:numCache>
            </c:numRef>
          </c:cat>
          <c:val>
            <c:numRef>
              <c:f>'Health &amp; Safety - Santé &amp; Sécur'!$C$15:$E$15</c:f>
              <c:numCache>
                <c:formatCode>General</c:formatCode>
                <c:ptCount val="3"/>
                <c:pt idx="0">
                  <c:v>7</c:v>
                </c:pt>
                <c:pt idx="1">
                  <c:v>3</c:v>
                </c:pt>
                <c:pt idx="2">
                  <c:v>2</c:v>
                </c:pt>
              </c:numCache>
            </c:numRef>
          </c:val>
          <c:extLst>
            <c:ext xmlns:c16="http://schemas.microsoft.com/office/drawing/2014/chart" uri="{C3380CC4-5D6E-409C-BE32-E72D297353CC}">
              <c16:uniqueId val="{00000006-8E9E-4EA2-A70B-1FEF6DD8E3FD}"/>
            </c:ext>
          </c:extLst>
        </c:ser>
        <c:ser>
          <c:idx val="4"/>
          <c:order val="4"/>
          <c:tx>
            <c:strRef>
              <c:f>'Health &amp; Safety - Santé &amp; Sécur'!$B$16</c:f>
              <c:strCache>
                <c:ptCount val="1"/>
                <c:pt idx="0">
                  <c:v>Restricted work / Restriction du travail</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'Health &amp; Safety - Santé &amp; Sécur'!$C$11:$E$11</c:f>
              <c:numCache>
                <c:formatCode>General</c:formatCode>
                <c:ptCount val="3"/>
                <c:pt idx="0">
                  <c:v>2017</c:v>
                </c:pt>
                <c:pt idx="1">
                  <c:v>2018</c:v>
                </c:pt>
                <c:pt idx="2">
                  <c:v>2019</c:v>
                </c:pt>
              </c:numCache>
            </c:numRef>
          </c:cat>
          <c:val>
            <c:numRef>
              <c:f>'Health &amp; Safety - Santé &amp; Sécur'!$C$16:$E$16</c:f>
              <c:numCache>
                <c:formatCode>General</c:formatCode>
                <c:ptCount val="3"/>
                <c:pt idx="0">
                  <c:v>21</c:v>
                </c:pt>
                <c:pt idx="1">
                  <c:v>13</c:v>
                </c:pt>
                <c:pt idx="2">
                  <c:v>14</c:v>
                </c:pt>
              </c:numCache>
            </c:numRef>
          </c:val>
          <c:extLst>
            <c:ext xmlns:c16="http://schemas.microsoft.com/office/drawing/2014/chart" uri="{C3380CC4-5D6E-409C-BE32-E72D297353CC}">
              <c16:uniqueId val="{00000007-8E9E-4EA2-A70B-1FEF6DD8E3FD}"/>
            </c:ext>
          </c:extLst>
        </c:ser>
        <c:dLbls>
          <c:dLblPos val="ctr"/>
          <c:showLegendKey val="0"/>
          <c:showVal val="1"/>
          <c:showCatName val="0"/>
          <c:showSerName val="0"/>
          <c:showPercent val="0"/>
          <c:showBubbleSize val="0"/>
        </c:dLbls>
        <c:gapWidth val="55"/>
        <c:overlap val="100"/>
        <c:axId val="597454160"/>
        <c:axId val="438155632"/>
        <c:extLst>
          <c:ext xmlns:c15="http://schemas.microsoft.com/office/drawing/2012/chart" uri="{02D57815-91ED-43cb-92C2-25804820EDAC}">
            <c15:filteredBarSeries>
              <c15:ser>
                <c:idx val="0"/>
                <c:order val="0"/>
                <c:tx>
                  <c:strRef>
                    <c:extLst>
                      <c:ext uri="{02D57815-91ED-43cb-92C2-25804820EDAC}">
                        <c15:formulaRef>
                          <c15:sqref>'Health &amp; Safety - Santé &amp; Sécur'!$B$12</c15:sqref>
                        </c15:formulaRef>
                      </c:ext>
                    </c:extLst>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'Health &amp; Safety - Santé &amp; Sécur'!$C$11:$E$11</c15:sqref>
                        </c15:formulaRef>
                      </c:ext>
                    </c:extLst>
                    <c:numCache>
                      <c:formatCode>General</c:formatCode>
                      <c:ptCount val="3"/>
                      <c:pt idx="0">
                        <c:v>2017</c:v>
                      </c:pt>
                      <c:pt idx="1">
                        <c:v>2018</c:v>
                      </c:pt>
                      <c:pt idx="2">
                        <c:v>2019</c:v>
                      </c:pt>
                    </c:numCache>
                  </c:numRef>
                </c:cat>
                <c:val>
                  <c:numRef>
                    <c:extLst>
                      <c:ext uri="{02D57815-91ED-43cb-92C2-25804820EDAC}">
                        <c15:formulaRef>
                          <c15:sqref>'Health &amp; Safety - Santé &amp; Sécur'!$C$12:$E$12</c15:sqref>
                        </c15:formulaRef>
                      </c:ext>
                    </c:extLst>
                    <c:numCache>
                      <c:formatCode>General</c:formatCode>
                      <c:ptCount val="3"/>
                    </c:numCache>
                  </c:numRef>
                </c:val>
                <c:extLst>
                  <c:ext xmlns:c16="http://schemas.microsoft.com/office/drawing/2014/chart" uri="{C3380CC4-5D6E-409C-BE32-E72D297353CC}">
                    <c16:uniqueId val="{00000000-8E9E-4EA2-A70B-1FEF6DD8E3FD}"/>
                  </c:ext>
                </c:extLst>
              </c15:ser>
            </c15:filteredBarSeries>
          </c:ext>
        </c:extLst>
      </c:barChart>
      <c:catAx>
        <c:axId val="59745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8155632"/>
        <c:crosses val="autoZero"/>
        <c:auto val="1"/>
        <c:lblAlgn val="ctr"/>
        <c:lblOffset val="100"/>
        <c:noMultiLvlLbl val="0"/>
      </c:catAx>
      <c:valAx>
        <c:axId val="438155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74541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A" sz="1400" b="0" i="0" u="none" strike="noStrike" baseline="0">
                <a:effectLst/>
              </a:rPr>
              <a:t>Incidents and Accidents / Incidents et Accidents</a:t>
            </a:r>
            <a:endParaRPr lang="fr-CA"/>
          </a:p>
          <a:p>
            <a:pPr>
              <a:defRPr/>
            </a:pPr>
            <a:r>
              <a:rPr lang="fr-CA"/>
              <a:t>All Projects (Including Windfall) / Tous les projes (Incluant  Windfall)</a:t>
            </a:r>
          </a:p>
          <a:p>
            <a:pPr>
              <a:defRPr/>
            </a:pPr>
            <a:r>
              <a:rPr lang="fr-CA"/>
              <a:t>Employees and Contractors</a:t>
            </a:r>
            <a:r>
              <a:rPr lang="fr-CA" baseline="0"/>
              <a:t>  / </a:t>
            </a:r>
            <a:r>
              <a:rPr lang="fr-CA"/>
              <a:t>Employés</a:t>
            </a:r>
            <a:r>
              <a:rPr lang="fr-CA" baseline="0"/>
              <a:t> et Entrepreneurs</a:t>
            </a:r>
            <a:endParaRPr lang="fr-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1"/>
          <c:order val="1"/>
          <c:tx>
            <c:strRef>
              <c:f>'Health &amp; Safety - Santé &amp; Sécur'!$B$35</c:f>
              <c:strCache>
                <c:ptCount val="1"/>
                <c:pt idx="0">
                  <c:v>First aid / Premiers soins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'Health &amp; Safety - Santé &amp; Sécur'!$C$33:$E$33</c:f>
              <c:numCache>
                <c:formatCode>General</c:formatCode>
                <c:ptCount val="3"/>
                <c:pt idx="0">
                  <c:v>2017</c:v>
                </c:pt>
                <c:pt idx="1">
                  <c:v>2018</c:v>
                </c:pt>
                <c:pt idx="2">
                  <c:v>2019</c:v>
                </c:pt>
              </c:numCache>
            </c:numRef>
          </c:cat>
          <c:val>
            <c:numRef>
              <c:f>'Health &amp; Safety - Santé &amp; Sécur'!$C$35:$E$35</c:f>
              <c:numCache>
                <c:formatCode>General</c:formatCode>
                <c:ptCount val="3"/>
                <c:pt idx="0">
                  <c:v>131</c:v>
                </c:pt>
                <c:pt idx="1">
                  <c:v>104</c:v>
                </c:pt>
                <c:pt idx="2">
                  <c:v>114</c:v>
                </c:pt>
              </c:numCache>
            </c:numRef>
          </c:val>
          <c:extLst>
            <c:ext xmlns:c16="http://schemas.microsoft.com/office/drawing/2014/chart" uri="{C3380CC4-5D6E-409C-BE32-E72D297353CC}">
              <c16:uniqueId val="{00000000-027E-4484-9201-7C0D83D3B443}"/>
            </c:ext>
          </c:extLst>
        </c:ser>
        <c:ser>
          <c:idx val="2"/>
          <c:order val="2"/>
          <c:tx>
            <c:strRef>
              <c:f>'Health &amp; Safety - Santé &amp; Sécur'!$B$36</c:f>
              <c:strCache>
                <c:ptCount val="1"/>
                <c:pt idx="0">
                  <c:v>Medical aid  / Attention médicale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'Health &amp; Safety - Santé &amp; Sécur'!$C$33:$E$33</c:f>
              <c:numCache>
                <c:formatCode>General</c:formatCode>
                <c:ptCount val="3"/>
                <c:pt idx="0">
                  <c:v>2017</c:v>
                </c:pt>
                <c:pt idx="1">
                  <c:v>2018</c:v>
                </c:pt>
                <c:pt idx="2">
                  <c:v>2019</c:v>
                </c:pt>
              </c:numCache>
            </c:numRef>
          </c:cat>
          <c:val>
            <c:numRef>
              <c:f>'Health &amp; Safety - Santé &amp; Sécur'!$C$36:$E$36</c:f>
              <c:numCache>
                <c:formatCode>General</c:formatCode>
                <c:ptCount val="3"/>
                <c:pt idx="0">
                  <c:v>26</c:v>
                </c:pt>
                <c:pt idx="1">
                  <c:v>17</c:v>
                </c:pt>
                <c:pt idx="2">
                  <c:v>10</c:v>
                </c:pt>
              </c:numCache>
            </c:numRef>
          </c:val>
          <c:extLst>
            <c:ext xmlns:c16="http://schemas.microsoft.com/office/drawing/2014/chart" uri="{C3380CC4-5D6E-409C-BE32-E72D297353CC}">
              <c16:uniqueId val="{00000001-027E-4484-9201-7C0D83D3B443}"/>
            </c:ext>
          </c:extLst>
        </c:ser>
        <c:ser>
          <c:idx val="3"/>
          <c:order val="3"/>
          <c:tx>
            <c:strRef>
              <c:f>'Health &amp; Safety - Santé &amp; Sécur'!$B$37</c:f>
              <c:strCache>
                <c:ptCount val="1"/>
                <c:pt idx="0">
                  <c:v>Lost time / Perte de temps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'Health &amp; Safety - Santé &amp; Sécur'!$C$33:$E$33</c:f>
              <c:numCache>
                <c:formatCode>General</c:formatCode>
                <c:ptCount val="3"/>
                <c:pt idx="0">
                  <c:v>2017</c:v>
                </c:pt>
                <c:pt idx="1">
                  <c:v>2018</c:v>
                </c:pt>
                <c:pt idx="2">
                  <c:v>2019</c:v>
                </c:pt>
              </c:numCache>
            </c:numRef>
          </c:cat>
          <c:val>
            <c:numRef>
              <c:f>'Health &amp; Safety - Santé &amp; Sécur'!$C$37:$E$37</c:f>
              <c:numCache>
                <c:formatCode>General</c:formatCode>
                <c:ptCount val="3"/>
                <c:pt idx="0">
                  <c:v>8</c:v>
                </c:pt>
                <c:pt idx="1">
                  <c:v>3</c:v>
                </c:pt>
                <c:pt idx="2">
                  <c:v>3</c:v>
                </c:pt>
              </c:numCache>
            </c:numRef>
          </c:val>
          <c:extLst>
            <c:ext xmlns:c16="http://schemas.microsoft.com/office/drawing/2014/chart" uri="{C3380CC4-5D6E-409C-BE32-E72D297353CC}">
              <c16:uniqueId val="{00000002-027E-4484-9201-7C0D83D3B443}"/>
            </c:ext>
          </c:extLst>
        </c:ser>
        <c:ser>
          <c:idx val="4"/>
          <c:order val="4"/>
          <c:tx>
            <c:strRef>
              <c:f>'Health &amp; Safety - Santé &amp; Sécur'!$B$38</c:f>
              <c:strCache>
                <c:ptCount val="1"/>
                <c:pt idx="0">
                  <c:v>Restricted work / Restriction du travail</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'Health &amp; Safety - Santé &amp; Sécur'!$C$33:$E$33</c:f>
              <c:numCache>
                <c:formatCode>General</c:formatCode>
                <c:ptCount val="3"/>
                <c:pt idx="0">
                  <c:v>2017</c:v>
                </c:pt>
                <c:pt idx="1">
                  <c:v>2018</c:v>
                </c:pt>
                <c:pt idx="2">
                  <c:v>2019</c:v>
                </c:pt>
              </c:numCache>
            </c:numRef>
          </c:cat>
          <c:val>
            <c:numRef>
              <c:f>'Health &amp; Safety - Santé &amp; Sécur'!$C$38:$E$38</c:f>
              <c:numCache>
                <c:formatCode>General</c:formatCode>
                <c:ptCount val="3"/>
                <c:pt idx="0">
                  <c:v>22</c:v>
                </c:pt>
                <c:pt idx="1">
                  <c:v>20</c:v>
                </c:pt>
                <c:pt idx="2">
                  <c:v>16</c:v>
                </c:pt>
              </c:numCache>
            </c:numRef>
          </c:val>
          <c:extLst>
            <c:ext xmlns:c16="http://schemas.microsoft.com/office/drawing/2014/chart" uri="{C3380CC4-5D6E-409C-BE32-E72D297353CC}">
              <c16:uniqueId val="{00000003-027E-4484-9201-7C0D83D3B443}"/>
            </c:ext>
          </c:extLst>
        </c:ser>
        <c:dLbls>
          <c:showLegendKey val="0"/>
          <c:showVal val="0"/>
          <c:showCatName val="0"/>
          <c:showSerName val="0"/>
          <c:showPercent val="0"/>
          <c:showBubbleSize val="0"/>
        </c:dLbls>
        <c:gapWidth val="55"/>
        <c:overlap val="100"/>
        <c:axId val="597454160"/>
        <c:axId val="438155632"/>
        <c:extLst>
          <c:ext xmlns:c15="http://schemas.microsoft.com/office/drawing/2012/chart" uri="{02D57815-91ED-43cb-92C2-25804820EDAC}">
            <c15:filteredBarSeries>
              <c15:ser>
                <c:idx val="0"/>
                <c:order val="0"/>
                <c:tx>
                  <c:strRef>
                    <c:extLst>
                      <c:ext uri="{02D57815-91ED-43cb-92C2-25804820EDAC}">
                        <c15:formulaRef>
                          <c15:sqref>'Health &amp; Safety - Santé &amp; Sécur'!$B$12</c15:sqref>
                        </c15:formulaRef>
                      </c:ext>
                    </c:extLst>
                    <c:strCache>
                      <c:ptCount val="1"/>
                    </c:strCache>
                  </c:strRef>
                </c:tx>
                <c:spPr>
                  <a:solidFill>
                    <a:schemeClr val="accent1"/>
                  </a:solidFill>
                  <a:ln>
                    <a:noFill/>
                  </a:ln>
                  <a:effectLst/>
                </c:spPr>
                <c:invertIfNegative val="0"/>
                <c:cat>
                  <c:numRef>
                    <c:extLst>
                      <c:ext uri="{02D57815-91ED-43cb-92C2-25804820EDAC}">
                        <c15:formulaRef>
                          <c15:sqref>'Health &amp; Safety - Santé &amp; Sécur'!$C$33:$E$33</c15:sqref>
                        </c15:formulaRef>
                      </c:ext>
                    </c:extLst>
                    <c:numCache>
                      <c:formatCode>General</c:formatCode>
                      <c:ptCount val="3"/>
                      <c:pt idx="0">
                        <c:v>2017</c:v>
                      </c:pt>
                      <c:pt idx="1">
                        <c:v>2018</c:v>
                      </c:pt>
                      <c:pt idx="2">
                        <c:v>2019</c:v>
                      </c:pt>
                    </c:numCache>
                  </c:numRef>
                </c:cat>
                <c:val>
                  <c:numRef>
                    <c:extLst>
                      <c:ext uri="{02D57815-91ED-43cb-92C2-25804820EDAC}">
                        <c15:formulaRef>
                          <c15:sqref>'Health &amp; Safety - Santé &amp; Sécur'!$C$12:$E$12</c15:sqref>
                        </c15:formulaRef>
                      </c:ext>
                    </c:extLst>
                    <c:numCache>
                      <c:formatCode>General</c:formatCode>
                      <c:ptCount val="3"/>
                    </c:numCache>
                  </c:numRef>
                </c:val>
                <c:extLst>
                  <c:ext xmlns:c16="http://schemas.microsoft.com/office/drawing/2014/chart" uri="{C3380CC4-5D6E-409C-BE32-E72D297353CC}">
                    <c16:uniqueId val="{00000004-027E-4484-9201-7C0D83D3B443}"/>
                  </c:ext>
                </c:extLst>
              </c15:ser>
            </c15:filteredBarSeries>
          </c:ext>
        </c:extLst>
      </c:barChart>
      <c:catAx>
        <c:axId val="59745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8155632"/>
        <c:crosses val="autoZero"/>
        <c:auto val="1"/>
        <c:lblAlgn val="ctr"/>
        <c:lblOffset val="100"/>
        <c:noMultiLvlLbl val="0"/>
      </c:catAx>
      <c:valAx>
        <c:axId val="438155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74541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fr-CA"/>
              <a:t>Board Independency / Indépendance du conseil d'administration</a:t>
            </a:r>
          </a:p>
          <a:p>
            <a:pPr>
              <a:defRPr/>
            </a:pPr>
            <a:r>
              <a:rPr lang="fr-CA"/>
              <a:t>2019</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fr-FR"/>
        </a:p>
      </c:txPr>
    </c:title>
    <c:autoTitleDeleted val="0"/>
    <c:plotArea>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4785-4DC6-9103-68AF701EB9C1}"/>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4785-4DC6-9103-68AF701EB9C1}"/>
              </c:ext>
            </c:extLst>
          </c:dPt>
          <c:dLbls>
            <c:dLbl>
              <c:idx val="0"/>
              <c:layout>
                <c:manualLayout>
                  <c:x val="0.2081749216970461"/>
                  <c:y val="-6.5639108127826279E-2"/>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4785-4DC6-9103-68AF701EB9C1}"/>
                </c:ext>
              </c:extLst>
            </c:dLbl>
            <c:dLbl>
              <c:idx val="1"/>
              <c:layout>
                <c:manualLayout>
                  <c:x val="-0.14770241352461269"/>
                  <c:y val="-0.13582893215015479"/>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4785-4DC6-9103-68AF701EB9C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showLegendKey val="1"/>
            <c:showVal val="1"/>
            <c:showCatName val="1"/>
            <c:showSerName val="0"/>
            <c:showPercent val="1"/>
            <c:showBubbleSize val="0"/>
            <c:separator>
</c:separator>
            <c:showLeaderLines val="0"/>
            <c:extLst>
              <c:ext xmlns:c15="http://schemas.microsoft.com/office/drawing/2012/chart" uri="{CE6537A1-D6FC-4f65-9D91-7224C49458BB}"/>
            </c:extLst>
          </c:dLbls>
          <c:cat>
            <c:strRef>
              <c:f>'Governance - Gouvernance'!$B$22:$B$23</c:f>
              <c:strCache>
                <c:ptCount val="2"/>
                <c:pt idx="0">
                  <c:v>Independent Directors Administrateurs indépendants</c:v>
                </c:pt>
                <c:pt idx="1">
                  <c:v>Executives Directors 
Administrateurs dirigeants</c:v>
                </c:pt>
              </c:strCache>
            </c:strRef>
          </c:cat>
          <c:val>
            <c:numRef>
              <c:f>'Governance - Gouvernance'!$C$22:$C$23</c:f>
              <c:numCache>
                <c:formatCode>General</c:formatCode>
                <c:ptCount val="2"/>
                <c:pt idx="0">
                  <c:v>5</c:v>
                </c:pt>
                <c:pt idx="1">
                  <c:v>3</c:v>
                </c:pt>
              </c:numCache>
            </c:numRef>
          </c:val>
          <c:extLst>
            <c:ext xmlns:c16="http://schemas.microsoft.com/office/drawing/2014/chart" uri="{C3380CC4-5D6E-409C-BE32-E72D297353CC}">
              <c16:uniqueId val="{00000000-4785-4DC6-9103-68AF701EB9C1}"/>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fr-CA"/>
              <a:t>Management per gender / Direction Par Genre</a:t>
            </a:r>
          </a:p>
          <a:p>
            <a:pPr>
              <a:defRPr/>
            </a:pPr>
            <a:r>
              <a:rPr lang="fr-CA"/>
              <a:t>2019</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fr-FR"/>
        </a:p>
      </c:txPr>
    </c:title>
    <c:autoTitleDeleted val="0"/>
    <c:plotArea>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3649-4FE8-A7BA-F539EE2EB8D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649-4FE8-A7BA-F539EE2EB8D6}"/>
              </c:ext>
            </c:extLst>
          </c:dPt>
          <c:dLbls>
            <c:dLbl>
              <c:idx val="0"/>
              <c:layout>
                <c:manualLayout>
                  <c:x val="0.14721482085534557"/>
                  <c:y val="-7.5259052882482053E-2"/>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3649-4FE8-A7BA-F539EE2EB8D6}"/>
                </c:ext>
              </c:extLst>
            </c:dLbl>
            <c:dLbl>
              <c:idx val="1"/>
              <c:layout>
                <c:manualLayout>
                  <c:x val="-0.14607880489743699"/>
                  <c:y val="-7.7716965707155458E-2"/>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3649-4FE8-A7BA-F539EE2EB8D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showLegendKey val="1"/>
            <c:showVal val="1"/>
            <c:showCatName val="1"/>
            <c:showSerName val="0"/>
            <c:showPercent val="1"/>
            <c:showBubbleSize val="0"/>
            <c:separator>
</c:separator>
            <c:showLeaderLines val="0"/>
            <c:extLst>
              <c:ext xmlns:c15="http://schemas.microsoft.com/office/drawing/2012/chart" uri="{CE6537A1-D6FC-4f65-9D91-7224C49458BB}"/>
            </c:extLst>
          </c:dLbls>
          <c:cat>
            <c:strRef>
              <c:f>'Workforce - Effectif'!$C$12:$C$13</c:f>
              <c:strCache>
                <c:ptCount val="2"/>
                <c:pt idx="0">
                  <c:v>Women &amp; Gender Queer / Femmes &amp; Genre Queer</c:v>
                </c:pt>
                <c:pt idx="1">
                  <c:v>Men / Hommes</c:v>
                </c:pt>
              </c:strCache>
            </c:strRef>
          </c:cat>
          <c:val>
            <c:numRef>
              <c:f>'Workforce - Effectif'!$D$12:$D$13</c:f>
              <c:numCache>
                <c:formatCode>General</c:formatCode>
                <c:ptCount val="2"/>
                <c:pt idx="0">
                  <c:v>3</c:v>
                </c:pt>
                <c:pt idx="1">
                  <c:v>4</c:v>
                </c:pt>
              </c:numCache>
            </c:numRef>
          </c:val>
          <c:extLst>
            <c:ext xmlns:c16="http://schemas.microsoft.com/office/drawing/2014/chart" uri="{C3380CC4-5D6E-409C-BE32-E72D297353CC}">
              <c16:uniqueId val="{00000000-3649-4FE8-A7BA-F539EE2EB8D6}"/>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fr-CA"/>
              <a:t>Supervisor per gender / Superviseurs par Genre</a:t>
            </a:r>
          </a:p>
          <a:p>
            <a:pPr>
              <a:defRPr/>
            </a:pPr>
            <a:r>
              <a:rPr lang="fr-CA"/>
              <a:t>2019</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fr-FR"/>
        </a:p>
      </c:txPr>
    </c:title>
    <c:autoTitleDeleted val="0"/>
    <c:plotArea>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D6B-4151-9DA9-0DCFE8322A6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D6B-4151-9DA9-0DCFE8322A6D}"/>
              </c:ext>
            </c:extLst>
          </c:dPt>
          <c:dLbls>
            <c:dLbl>
              <c:idx val="0"/>
              <c:layout>
                <c:manualLayout>
                  <c:x val="0.16895677008383245"/>
                  <c:y val="0"/>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3D6B-4151-9DA9-0DCFE8322A6D}"/>
                </c:ext>
              </c:extLst>
            </c:dLbl>
            <c:dLbl>
              <c:idx val="1"/>
              <c:layout>
                <c:manualLayout>
                  <c:x val="-0.15674302766813369"/>
                  <c:y val="-1.2190474727802001E-2"/>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3D6B-4151-9DA9-0DCFE8322A6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showLegendKey val="1"/>
            <c:showVal val="1"/>
            <c:showCatName val="1"/>
            <c:showSerName val="0"/>
            <c:showPercent val="1"/>
            <c:showBubbleSize val="0"/>
            <c:separator>
</c:separator>
            <c:showLeaderLines val="0"/>
            <c:extLst>
              <c:ext xmlns:c15="http://schemas.microsoft.com/office/drawing/2012/chart" uri="{CE6537A1-D6FC-4f65-9D91-7224C49458BB}"/>
            </c:extLst>
          </c:dLbls>
          <c:cat>
            <c:strRef>
              <c:f>'Workforce - Effectif'!$C$15:$C$16</c:f>
              <c:strCache>
                <c:ptCount val="2"/>
                <c:pt idx="0">
                  <c:v>Women  / Femmes</c:v>
                </c:pt>
                <c:pt idx="1">
                  <c:v>Men / Hommes</c:v>
                </c:pt>
              </c:strCache>
            </c:strRef>
          </c:cat>
          <c:val>
            <c:numRef>
              <c:f>'Workforce - Effectif'!$D$15:$D$16</c:f>
              <c:numCache>
                <c:formatCode>General</c:formatCode>
                <c:ptCount val="2"/>
                <c:pt idx="0">
                  <c:v>11</c:v>
                </c:pt>
                <c:pt idx="1">
                  <c:v>17</c:v>
                </c:pt>
              </c:numCache>
            </c:numRef>
          </c:val>
          <c:extLst>
            <c:ext xmlns:c16="http://schemas.microsoft.com/office/drawing/2014/chart" uri="{C3380CC4-5D6E-409C-BE32-E72D297353CC}">
              <c16:uniqueId val="{00000004-3D6B-4151-9DA9-0DCFE8322A6D}"/>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fr-CA"/>
              <a:t>Total Employees per gender / Employés Total Par Genre</a:t>
            </a:r>
          </a:p>
          <a:p>
            <a:pPr>
              <a:defRPr/>
            </a:pPr>
            <a:r>
              <a:rPr lang="fr-CA"/>
              <a:t>2019</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fr-FR"/>
        </a:p>
      </c:txPr>
    </c:title>
    <c:autoTitleDeleted val="0"/>
    <c:plotArea>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7D6C-40D3-A1AD-9D18D40319B7}"/>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7D6C-40D3-A1AD-9D18D40319B7}"/>
              </c:ext>
            </c:extLst>
          </c:dPt>
          <c:dLbls>
            <c:dLbl>
              <c:idx val="0"/>
              <c:layout>
                <c:manualLayout>
                  <c:x val="0.17746642663223147"/>
                  <c:y val="-6.095237363901029E-3"/>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D6C-40D3-A1AD-9D18D40319B7}"/>
                </c:ext>
              </c:extLst>
            </c:dLbl>
            <c:dLbl>
              <c:idx val="1"/>
              <c:layout>
                <c:manualLayout>
                  <c:x val="-0.1681260883884298"/>
                  <c:y val="0"/>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D6C-40D3-A1AD-9D18D40319B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showLegendKey val="1"/>
            <c:showVal val="1"/>
            <c:showCatName val="1"/>
            <c:showSerName val="0"/>
            <c:showPercent val="1"/>
            <c:showBubbleSize val="0"/>
            <c:separator>
</c:separator>
            <c:showLeaderLines val="0"/>
            <c:extLst>
              <c:ext xmlns:c15="http://schemas.microsoft.com/office/drawing/2012/chart" uri="{CE6537A1-D6FC-4f65-9D91-7224C49458BB}"/>
            </c:extLst>
          </c:dLbls>
          <c:cat>
            <c:strRef>
              <c:f>'Workforce - Effectif'!$C$21:$C$22</c:f>
              <c:strCache>
                <c:ptCount val="2"/>
                <c:pt idx="0">
                  <c:v>Women / Femmes</c:v>
                </c:pt>
                <c:pt idx="1">
                  <c:v>Men / Hommes</c:v>
                </c:pt>
              </c:strCache>
            </c:strRef>
          </c:cat>
          <c:val>
            <c:numRef>
              <c:f>'Workforce - Effectif'!$D$21:$D$22</c:f>
              <c:numCache>
                <c:formatCode>General</c:formatCode>
                <c:ptCount val="2"/>
                <c:pt idx="0">
                  <c:v>58</c:v>
                </c:pt>
                <c:pt idx="1">
                  <c:v>108</c:v>
                </c:pt>
              </c:numCache>
            </c:numRef>
          </c:val>
          <c:extLst>
            <c:ext xmlns:c16="http://schemas.microsoft.com/office/drawing/2014/chart" uri="{C3380CC4-5D6E-409C-BE32-E72D297353CC}">
              <c16:uniqueId val="{00000004-7D6C-40D3-A1AD-9D18D40319B7}"/>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fr-CA"/>
              <a:t>Employees by place of residence / Employés par lieu de résidence</a:t>
            </a:r>
          </a:p>
          <a:p>
            <a:pPr>
              <a:defRPr/>
            </a:pPr>
            <a:r>
              <a:rPr lang="fr-CA"/>
              <a:t>2019</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fr-FR"/>
        </a:p>
      </c:txPr>
    </c:title>
    <c:autoTitleDeleted val="0"/>
    <c:plotArea>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4FA-4884-BF9A-2A2CEBB3ABE7}"/>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4FA-4884-BF9A-2A2CEBB3ABE7}"/>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14FA-4884-BF9A-2A2CEBB3ABE7}"/>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6-14FA-4884-BF9A-2A2CEBB3ABE7}"/>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14FA-4884-BF9A-2A2CEBB3ABE7}"/>
              </c:ext>
            </c:extLst>
          </c:dPt>
          <c:dLbls>
            <c:dLbl>
              <c:idx val="0"/>
              <c:layout>
                <c:manualLayout>
                  <c:x val="0.13024215590555943"/>
                  <c:y val="-5.5129078249528743E-2"/>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14FA-4884-BF9A-2A2CEBB3ABE7}"/>
                </c:ext>
              </c:extLst>
            </c:dLbl>
            <c:dLbl>
              <c:idx val="1"/>
              <c:layout>
                <c:manualLayout>
                  <c:x val="0.12694488613579843"/>
                  <c:y val="-6.1254764669371369E-3"/>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14FA-4884-BF9A-2A2CEBB3ABE7}"/>
                </c:ext>
              </c:extLst>
            </c:dLbl>
            <c:dLbl>
              <c:idx val="2"/>
              <c:layout>
                <c:manualLayout>
                  <c:x val="0.12665837339631211"/>
                  <c:y val="6.2981014130049612E-2"/>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14FA-4884-BF9A-2A2CEBB3ABE7}"/>
                </c:ext>
              </c:extLst>
            </c:dLbl>
            <c:dLbl>
              <c:idx val="3"/>
              <c:layout>
                <c:manualLayout>
                  <c:x val="-0.14129455937737398"/>
                  <c:y val="0.13150058987056476"/>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14FA-4884-BF9A-2A2CEBB3ABE7}"/>
                </c:ext>
              </c:extLst>
            </c:dLbl>
            <c:dLbl>
              <c:idx val="4"/>
              <c:layout>
                <c:manualLayout>
                  <c:x val="-0.12364761636603748"/>
                  <c:y val="-0.10413270336022101"/>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14FA-4884-BF9A-2A2CEBB3ABE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s>
          <c:cat>
            <c:strRef>
              <c:f>'Workforce - Effectif'!$B$32:$C$36</c:f>
              <c:strCache>
                <c:ptCount val="5"/>
                <c:pt idx="0">
                  <c:v>First Nations / Premières Nations</c:v>
                </c:pt>
                <c:pt idx="1">
                  <c:v>Nord-du-Québec</c:v>
                </c:pt>
                <c:pt idx="2">
                  <c:v>Abitibi-Témiscamingue</c:v>
                </c:pt>
                <c:pt idx="3">
                  <c:v>Québec - (Other /Autre)</c:v>
                </c:pt>
                <c:pt idx="4">
                  <c:v>Ontario</c:v>
                </c:pt>
              </c:strCache>
            </c:strRef>
          </c:cat>
          <c:val>
            <c:numRef>
              <c:f>'Workforce - Effectif'!$D$32:$D$36</c:f>
              <c:numCache>
                <c:formatCode>General</c:formatCode>
                <c:ptCount val="5"/>
                <c:pt idx="0">
                  <c:v>23</c:v>
                </c:pt>
                <c:pt idx="1">
                  <c:v>7</c:v>
                </c:pt>
                <c:pt idx="2">
                  <c:v>31</c:v>
                </c:pt>
                <c:pt idx="3">
                  <c:v>85</c:v>
                </c:pt>
                <c:pt idx="4">
                  <c:v>20</c:v>
                </c:pt>
              </c:numCache>
            </c:numRef>
          </c:val>
          <c:extLst>
            <c:ext xmlns:c16="http://schemas.microsoft.com/office/drawing/2014/chart" uri="{C3380CC4-5D6E-409C-BE32-E72D297353CC}">
              <c16:uniqueId val="{00000004-14FA-4884-BF9A-2A2CEBB3ABE7}"/>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fr-CA"/>
              <a:t>Employees by type / Employés par type</a:t>
            </a:r>
          </a:p>
          <a:p>
            <a:pPr>
              <a:defRPr/>
            </a:pPr>
            <a:r>
              <a:rPr lang="fr-CA"/>
              <a:t>2019</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fr-FR"/>
        </a:p>
      </c:txPr>
    </c:title>
    <c:autoTitleDeleted val="0"/>
    <c:plotArea>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D616-43B6-9CC4-0683A7E3CB57}"/>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D616-43B6-9CC4-0683A7E3CB57}"/>
              </c:ext>
            </c:extLst>
          </c:dPt>
          <c:dLbls>
            <c:dLbl>
              <c:idx val="0"/>
              <c:layout>
                <c:manualLayout>
                  <c:x val="0.13848533032996194"/>
                  <c:y val="-3.0627265694182651E-3"/>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616-43B6-9CC4-0683A7E3CB57}"/>
                </c:ext>
              </c:extLst>
            </c:dLbl>
            <c:dLbl>
              <c:idx val="1"/>
              <c:layout>
                <c:manualLayout>
                  <c:x val="-0.15991758383340843"/>
                  <c:y val="-3.0627265694182651E-3"/>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616-43B6-9CC4-0683A7E3CB5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showLegendKey val="1"/>
            <c:showVal val="1"/>
            <c:showCatName val="1"/>
            <c:showSerName val="0"/>
            <c:showPercent val="1"/>
            <c:showBubbleSize val="0"/>
            <c:separator>
</c:separator>
            <c:showLeaderLines val="0"/>
            <c:extLst>
              <c:ext xmlns:c15="http://schemas.microsoft.com/office/drawing/2012/chart" uri="{CE6537A1-D6FC-4f65-9D91-7224C49458BB}"/>
            </c:extLst>
          </c:dLbls>
          <c:cat>
            <c:strRef>
              <c:f>'Workforce - Effectif'!$B$62:$C$63</c:f>
              <c:strCache>
                <c:ptCount val="2"/>
                <c:pt idx="0">
                  <c:v>Temporary / Temporaire</c:v>
                </c:pt>
                <c:pt idx="1">
                  <c:v>Permanent / Permanent </c:v>
                </c:pt>
              </c:strCache>
            </c:strRef>
          </c:cat>
          <c:val>
            <c:numRef>
              <c:f>'Workforce - Effectif'!$D$62:$D$63</c:f>
              <c:numCache>
                <c:formatCode>General</c:formatCode>
                <c:ptCount val="2"/>
                <c:pt idx="0">
                  <c:v>71</c:v>
                </c:pt>
                <c:pt idx="1">
                  <c:v>95</c:v>
                </c:pt>
              </c:numCache>
            </c:numRef>
          </c:val>
          <c:extLst>
            <c:ext xmlns:c16="http://schemas.microsoft.com/office/drawing/2014/chart" uri="{C3380CC4-5D6E-409C-BE32-E72D297353CC}">
              <c16:uniqueId val="{0000000A-D616-43B6-9CC4-0683A7E3CB57}"/>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fr-CA"/>
              <a:t>Employees by age/ Employés par âge</a:t>
            </a:r>
          </a:p>
          <a:p>
            <a:pPr>
              <a:defRPr/>
            </a:pPr>
            <a:r>
              <a:rPr lang="fr-CA"/>
              <a:t>2019</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fr-FR"/>
        </a:p>
      </c:txPr>
    </c:title>
    <c:autoTitleDeleted val="0"/>
    <c:plotArea>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594A-4A66-86E6-4FC916BF7411}"/>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594A-4A66-86E6-4FC916BF7411}"/>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594A-4A66-86E6-4FC916BF7411}"/>
              </c:ext>
            </c:extLst>
          </c:dPt>
          <c:dLbls>
            <c:dLbl>
              <c:idx val="0"/>
              <c:layout>
                <c:manualLayout>
                  <c:x val="6.9962489577547637E-2"/>
                  <c:y val="-3.6857541490732768E-2"/>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594A-4A66-86E6-4FC916BF7411}"/>
                </c:ext>
              </c:extLst>
            </c:dLbl>
            <c:dLbl>
              <c:idx val="1"/>
              <c:layout>
                <c:manualLayout>
                  <c:x val="-7.996657866172513E-2"/>
                  <c:y val="0.10351061217581181"/>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594A-4A66-86E6-4FC916BF7411}"/>
                </c:ext>
              </c:extLst>
            </c:dLbl>
            <c:dLbl>
              <c:idx val="2"/>
              <c:layout>
                <c:manualLayout>
                  <c:x val="-6.8293782253868382E-2"/>
                  <c:y val="-0.11562110372349936"/>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594A-4A66-86E6-4FC916BF741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showLegendKey val="1"/>
            <c:showVal val="1"/>
            <c:showCatName val="1"/>
            <c:showSerName val="0"/>
            <c:showPercent val="1"/>
            <c:showBubbleSize val="0"/>
            <c:separator>
</c:separator>
            <c:showLeaderLines val="0"/>
            <c:extLst>
              <c:ext xmlns:c15="http://schemas.microsoft.com/office/drawing/2012/chart" uri="{CE6537A1-D6FC-4f65-9D91-7224C49458BB}"/>
            </c:extLst>
          </c:dLbls>
          <c:cat>
            <c:strRef>
              <c:f>'Workforce - Effectif'!$B$69:$C$71</c:f>
              <c:strCache>
                <c:ptCount val="3"/>
                <c:pt idx="0">
                  <c:v>&lt;30</c:v>
                </c:pt>
                <c:pt idx="1">
                  <c:v>30-50</c:v>
                </c:pt>
                <c:pt idx="2">
                  <c:v>50 &lt;</c:v>
                </c:pt>
              </c:strCache>
            </c:strRef>
          </c:cat>
          <c:val>
            <c:numRef>
              <c:f>'Workforce - Effectif'!$J$69:$J$71</c:f>
              <c:numCache>
                <c:formatCode>General</c:formatCode>
                <c:ptCount val="3"/>
                <c:pt idx="0">
                  <c:v>68</c:v>
                </c:pt>
                <c:pt idx="1">
                  <c:v>76</c:v>
                </c:pt>
                <c:pt idx="2">
                  <c:v>22</c:v>
                </c:pt>
              </c:numCache>
            </c:numRef>
          </c:val>
          <c:extLst>
            <c:ext xmlns:c16="http://schemas.microsoft.com/office/drawing/2014/chart" uri="{C3380CC4-5D6E-409C-BE32-E72D297353CC}">
              <c16:uniqueId val="{0000000A-594A-4A66-86E6-4FC916BF7411}"/>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fr-CA"/>
              <a:t>Employees by place of residence - Windfall</a:t>
            </a:r>
            <a:r>
              <a:rPr lang="fr-CA" baseline="0"/>
              <a:t> lake Project</a:t>
            </a:r>
          </a:p>
          <a:p>
            <a:pPr>
              <a:defRPr/>
            </a:pPr>
            <a:r>
              <a:rPr lang="fr-CA"/>
              <a:t> Employés par lieu de résidence - Projet Lac Windfall</a:t>
            </a:r>
          </a:p>
          <a:p>
            <a:pPr>
              <a:defRPr/>
            </a:pPr>
            <a:r>
              <a:rPr lang="fr-CA"/>
              <a:t>2019</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fr-FR"/>
        </a:p>
      </c:txPr>
    </c:title>
    <c:autoTitleDeleted val="0"/>
    <c:plotArea>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A2E3-4184-85C7-8F6D32D0BCC4}"/>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A2E3-4184-85C7-8F6D32D0BCC4}"/>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A2E3-4184-85C7-8F6D32D0BCC4}"/>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A2E3-4184-85C7-8F6D32D0BCC4}"/>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A2E3-4184-85C7-8F6D32D0BCC4}"/>
              </c:ext>
            </c:extLst>
          </c:dPt>
          <c:dLbls>
            <c:dLbl>
              <c:idx val="0"/>
              <c:layout>
                <c:manualLayout>
                  <c:x val="8.2585532035603926E-2"/>
                  <c:y val="-8.0474792221826241E-2"/>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2E3-4184-85C7-8F6D32D0BCC4}"/>
                </c:ext>
              </c:extLst>
            </c:dLbl>
            <c:dLbl>
              <c:idx val="1"/>
              <c:layout>
                <c:manualLayout>
                  <c:x val="9.8167707891378242E-2"/>
                  <c:y val="-4.0237396110913037E-2"/>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2E3-4184-85C7-8F6D32D0BCC4}"/>
                </c:ext>
              </c:extLst>
            </c:dLbl>
            <c:dLbl>
              <c:idx val="2"/>
              <c:layout>
                <c:manualLayout>
                  <c:x val="0.13400671235965919"/>
                  <c:y val="2.5866897499872702E-2"/>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A2E3-4184-85C7-8F6D32D0BCC4}"/>
                </c:ext>
              </c:extLst>
            </c:dLbl>
            <c:dLbl>
              <c:idx val="3"/>
              <c:layout>
                <c:manualLayout>
                  <c:x val="-0.1246574068461946"/>
                  <c:y val="-0.11208988916611504"/>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A2E3-4184-85C7-8F6D32D0BCC4}"/>
                </c:ext>
              </c:extLst>
            </c:dLbl>
            <c:dLbl>
              <c:idx val="4"/>
              <c:layout>
                <c:manualLayout>
                  <c:x val="4.6746527567322976E-2"/>
                  <c:y val="-0.12933448749936355"/>
                </c:manualLayout>
              </c:layout>
              <c:showLegendKey val="1"/>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A2E3-4184-85C7-8F6D32D0BCC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showLegendKey val="1"/>
            <c:showVal val="1"/>
            <c:showCatName val="1"/>
            <c:showSerName val="0"/>
            <c:showPercent val="1"/>
            <c:showBubbleSize val="0"/>
            <c:separator>
</c:separator>
            <c:showLeaderLines val="0"/>
            <c:extLst>
              <c:ext xmlns:c15="http://schemas.microsoft.com/office/drawing/2012/chart" uri="{CE6537A1-D6FC-4f65-9D91-7224C49458BB}"/>
            </c:extLst>
          </c:dLbls>
          <c:cat>
            <c:strRef>
              <c:f>'Workforce - Effectif'!$B$41:$C$45</c:f>
              <c:strCache>
                <c:ptCount val="5"/>
                <c:pt idx="0">
                  <c:v>First Nations / Premières Nations</c:v>
                </c:pt>
                <c:pt idx="1">
                  <c:v>Nord-du-Québec</c:v>
                </c:pt>
                <c:pt idx="2">
                  <c:v>Abitibi-Témiscamingue</c:v>
                </c:pt>
                <c:pt idx="3">
                  <c:v>Québec (Other - Autre)</c:v>
                </c:pt>
                <c:pt idx="4">
                  <c:v>Ontario</c:v>
                </c:pt>
              </c:strCache>
            </c:strRef>
          </c:cat>
          <c:val>
            <c:numRef>
              <c:f>'Workforce - Effectif'!$D$41:$D$45</c:f>
              <c:numCache>
                <c:formatCode>General</c:formatCode>
                <c:ptCount val="5"/>
                <c:pt idx="0">
                  <c:v>23</c:v>
                </c:pt>
                <c:pt idx="1">
                  <c:v>5</c:v>
                </c:pt>
                <c:pt idx="2">
                  <c:v>24</c:v>
                </c:pt>
                <c:pt idx="3">
                  <c:v>63</c:v>
                </c:pt>
                <c:pt idx="4">
                  <c:v>2</c:v>
                </c:pt>
              </c:numCache>
            </c:numRef>
          </c:val>
          <c:extLst>
            <c:ext xmlns:c16="http://schemas.microsoft.com/office/drawing/2014/chart" uri="{C3380CC4-5D6E-409C-BE32-E72D297353CC}">
              <c16:uniqueId val="{0000000A-A2E3-4184-85C7-8F6D32D0BCC4}"/>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1</xdr:col>
      <xdr:colOff>1417320</xdr:colOff>
      <xdr:row>0</xdr:row>
      <xdr:rowOff>0</xdr:rowOff>
    </xdr:from>
    <xdr:to>
      <xdr:col>1</xdr:col>
      <xdr:colOff>5885675</xdr:colOff>
      <xdr:row>0</xdr:row>
      <xdr:rowOff>1769972</xdr:rowOff>
    </xdr:to>
    <xdr:pic>
      <xdr:nvPicPr>
        <xdr:cNvPr id="3" name="Image 2">
          <a:extLst>
            <a:ext uri="{FF2B5EF4-FFF2-40B4-BE49-F238E27FC236}">
              <a16:creationId xmlns:a16="http://schemas.microsoft.com/office/drawing/2014/main" id="{D4176F5D-DF0D-45FB-8B73-6667C3817C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1070" y="0"/>
          <a:ext cx="4468355" cy="1769972"/>
        </a:xfrm>
        <a:prstGeom prst="rect">
          <a:avLst/>
        </a:prstGeom>
      </xdr:spPr>
    </xdr:pic>
    <xdr:clientData/>
  </xdr:twoCellAnchor>
  <xdr:twoCellAnchor editAs="oneCell">
    <xdr:from>
      <xdr:col>3</xdr:col>
      <xdr:colOff>1408570</xdr:colOff>
      <xdr:row>0</xdr:row>
      <xdr:rowOff>0</xdr:rowOff>
    </xdr:from>
    <xdr:to>
      <xdr:col>3</xdr:col>
      <xdr:colOff>5884545</xdr:colOff>
      <xdr:row>0</xdr:row>
      <xdr:rowOff>1769972</xdr:rowOff>
    </xdr:to>
    <xdr:pic>
      <xdr:nvPicPr>
        <xdr:cNvPr id="5" name="Image 4">
          <a:extLst>
            <a:ext uri="{FF2B5EF4-FFF2-40B4-BE49-F238E27FC236}">
              <a16:creationId xmlns:a16="http://schemas.microsoft.com/office/drawing/2014/main" id="{BFD28E12-C27E-49B2-B79A-DBBF8531F8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66770" y="0"/>
          <a:ext cx="4475975" cy="17699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432695</xdr:colOff>
      <xdr:row>12</xdr:row>
      <xdr:rowOff>1121</xdr:rowOff>
    </xdr:from>
    <xdr:to>
      <xdr:col>12</xdr:col>
      <xdr:colOff>8832769</xdr:colOff>
      <xdr:row>37</xdr:row>
      <xdr:rowOff>42333</xdr:rowOff>
    </xdr:to>
    <xdr:graphicFrame macro="">
      <xdr:nvGraphicFramePr>
        <xdr:cNvPr id="5" name="Graphique 4">
          <a:extLst>
            <a:ext uri="{FF2B5EF4-FFF2-40B4-BE49-F238E27FC236}">
              <a16:creationId xmlns:a16="http://schemas.microsoft.com/office/drawing/2014/main" id="{FCDBC9E4-010D-495D-97FA-00B3489836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9036945</xdr:colOff>
      <xdr:row>11</xdr:row>
      <xdr:rowOff>178086</xdr:rowOff>
    </xdr:from>
    <xdr:to>
      <xdr:col>22</xdr:col>
      <xdr:colOff>35042</xdr:colOff>
      <xdr:row>37</xdr:row>
      <xdr:rowOff>52917</xdr:rowOff>
    </xdr:to>
    <xdr:graphicFrame macro="">
      <xdr:nvGraphicFramePr>
        <xdr:cNvPr id="6" name="Graphique 5">
          <a:extLst>
            <a:ext uri="{FF2B5EF4-FFF2-40B4-BE49-F238E27FC236}">
              <a16:creationId xmlns:a16="http://schemas.microsoft.com/office/drawing/2014/main" id="{CD8BA5B8-9789-4F13-A765-7788915F92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59532</xdr:colOff>
      <xdr:row>8</xdr:row>
      <xdr:rowOff>180974</xdr:rowOff>
    </xdr:from>
    <xdr:to>
      <xdr:col>16</xdr:col>
      <xdr:colOff>619126</xdr:colOff>
      <xdr:row>26</xdr:row>
      <xdr:rowOff>327106</xdr:rowOff>
    </xdr:to>
    <xdr:graphicFrame macro="">
      <xdr:nvGraphicFramePr>
        <xdr:cNvPr id="2" name="Graphique 1">
          <a:extLst>
            <a:ext uri="{FF2B5EF4-FFF2-40B4-BE49-F238E27FC236}">
              <a16:creationId xmlns:a16="http://schemas.microsoft.com/office/drawing/2014/main" id="{5868EB77-2656-40BF-AF1D-1829B8F2A9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83344</xdr:colOff>
      <xdr:row>8</xdr:row>
      <xdr:rowOff>154781</xdr:rowOff>
    </xdr:from>
    <xdr:to>
      <xdr:col>25</xdr:col>
      <xdr:colOff>226218</xdr:colOff>
      <xdr:row>26</xdr:row>
      <xdr:rowOff>321469</xdr:rowOff>
    </xdr:to>
    <xdr:graphicFrame macro="">
      <xdr:nvGraphicFramePr>
        <xdr:cNvPr id="3" name="Graphique 2">
          <a:extLst>
            <a:ext uri="{FF2B5EF4-FFF2-40B4-BE49-F238E27FC236}">
              <a16:creationId xmlns:a16="http://schemas.microsoft.com/office/drawing/2014/main" id="{AAE7D3F5-1095-4C90-9138-277A2B4A13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396874</xdr:colOff>
      <xdr:row>9</xdr:row>
      <xdr:rowOff>15875</xdr:rowOff>
    </xdr:from>
    <xdr:to>
      <xdr:col>34</xdr:col>
      <xdr:colOff>337343</xdr:colOff>
      <xdr:row>27</xdr:row>
      <xdr:rowOff>11113</xdr:rowOff>
    </xdr:to>
    <xdr:graphicFrame macro="">
      <xdr:nvGraphicFramePr>
        <xdr:cNvPr id="4" name="Graphique 3">
          <a:extLst>
            <a:ext uri="{FF2B5EF4-FFF2-40B4-BE49-F238E27FC236}">
              <a16:creationId xmlns:a16="http://schemas.microsoft.com/office/drawing/2014/main" id="{46F33542-945F-4DFF-BF23-E808E48F2C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59530</xdr:colOff>
      <xdr:row>27</xdr:row>
      <xdr:rowOff>119063</xdr:rowOff>
    </xdr:from>
    <xdr:to>
      <xdr:col>19</xdr:col>
      <xdr:colOff>460374</xdr:colOff>
      <xdr:row>45</xdr:row>
      <xdr:rowOff>15875</xdr:rowOff>
    </xdr:to>
    <xdr:graphicFrame macro="">
      <xdr:nvGraphicFramePr>
        <xdr:cNvPr id="5" name="Graphique 4">
          <a:extLst>
            <a:ext uri="{FF2B5EF4-FFF2-40B4-BE49-F238E27FC236}">
              <a16:creationId xmlns:a16="http://schemas.microsoft.com/office/drawing/2014/main" id="{623073A8-B3F7-48B6-BE07-F4EAB4041F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6348</xdr:colOff>
      <xdr:row>45</xdr:row>
      <xdr:rowOff>65247</xdr:rowOff>
    </xdr:from>
    <xdr:to>
      <xdr:col>31</xdr:col>
      <xdr:colOff>95250</xdr:colOff>
      <xdr:row>66</xdr:row>
      <xdr:rowOff>390979</xdr:rowOff>
    </xdr:to>
    <xdr:graphicFrame macro="">
      <xdr:nvGraphicFramePr>
        <xdr:cNvPr id="6" name="Graphique 5">
          <a:extLst>
            <a:ext uri="{FF2B5EF4-FFF2-40B4-BE49-F238E27FC236}">
              <a16:creationId xmlns:a16="http://schemas.microsoft.com/office/drawing/2014/main" id="{259B389C-0D70-438D-B697-C07B38EDB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17869</xdr:colOff>
      <xdr:row>67</xdr:row>
      <xdr:rowOff>134531</xdr:rowOff>
    </xdr:from>
    <xdr:to>
      <xdr:col>19</xdr:col>
      <xdr:colOff>571499</xdr:colOff>
      <xdr:row>89</xdr:row>
      <xdr:rowOff>71566</xdr:rowOff>
    </xdr:to>
    <xdr:graphicFrame macro="">
      <xdr:nvGraphicFramePr>
        <xdr:cNvPr id="7" name="Graphique 6">
          <a:extLst>
            <a:ext uri="{FF2B5EF4-FFF2-40B4-BE49-F238E27FC236}">
              <a16:creationId xmlns:a16="http://schemas.microsoft.com/office/drawing/2014/main" id="{A5DEFD85-55F1-45D6-8E48-D4DFC4EDFA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698500</xdr:colOff>
      <xdr:row>27</xdr:row>
      <xdr:rowOff>114300</xdr:rowOff>
    </xdr:from>
    <xdr:to>
      <xdr:col>29</xdr:col>
      <xdr:colOff>412750</xdr:colOff>
      <xdr:row>44</xdr:row>
      <xdr:rowOff>142875</xdr:rowOff>
    </xdr:to>
    <xdr:graphicFrame macro="">
      <xdr:nvGraphicFramePr>
        <xdr:cNvPr id="9" name="Graphique 8">
          <a:extLst>
            <a:ext uri="{FF2B5EF4-FFF2-40B4-BE49-F238E27FC236}">
              <a16:creationId xmlns:a16="http://schemas.microsoft.com/office/drawing/2014/main" id="{71046A6E-0EA3-4FFF-BA14-82B7ECD59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47625</xdr:colOff>
      <xdr:row>45</xdr:row>
      <xdr:rowOff>95250</xdr:rowOff>
    </xdr:from>
    <xdr:to>
      <xdr:col>19</xdr:col>
      <xdr:colOff>587375</xdr:colOff>
      <xdr:row>66</xdr:row>
      <xdr:rowOff>396875</xdr:rowOff>
    </xdr:to>
    <xdr:graphicFrame macro="">
      <xdr:nvGraphicFramePr>
        <xdr:cNvPr id="10" name="Graphique 9">
          <a:extLst>
            <a:ext uri="{FF2B5EF4-FFF2-40B4-BE49-F238E27FC236}">
              <a16:creationId xmlns:a16="http://schemas.microsoft.com/office/drawing/2014/main" id="{8F7A4E96-BF75-4E2D-ADC1-712DA7177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5240020</xdr:colOff>
      <xdr:row>1</xdr:row>
      <xdr:rowOff>4234</xdr:rowOff>
    </xdr:from>
    <xdr:to>
      <xdr:col>9</xdr:col>
      <xdr:colOff>2228850</xdr:colOff>
      <xdr:row>17</xdr:row>
      <xdr:rowOff>95251</xdr:rowOff>
    </xdr:to>
    <xdr:graphicFrame macro="">
      <xdr:nvGraphicFramePr>
        <xdr:cNvPr id="2" name="Graphique 1">
          <a:extLst>
            <a:ext uri="{FF2B5EF4-FFF2-40B4-BE49-F238E27FC236}">
              <a16:creationId xmlns:a16="http://schemas.microsoft.com/office/drawing/2014/main" id="{52064AAB-467E-4F14-B6A9-CEFB2D123C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5226050</xdr:colOff>
      <xdr:row>17</xdr:row>
      <xdr:rowOff>172720</xdr:rowOff>
    </xdr:from>
    <xdr:to>
      <xdr:col>9</xdr:col>
      <xdr:colOff>2203450</xdr:colOff>
      <xdr:row>31</xdr:row>
      <xdr:rowOff>165100</xdr:rowOff>
    </xdr:to>
    <xdr:graphicFrame macro="">
      <xdr:nvGraphicFramePr>
        <xdr:cNvPr id="5" name="Graphique 4">
          <a:extLst>
            <a:ext uri="{FF2B5EF4-FFF2-40B4-BE49-F238E27FC236}">
              <a16:creationId xmlns:a16="http://schemas.microsoft.com/office/drawing/2014/main" id="{084D66A4-4655-4E10-8059-6596F826DF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5224780</xdr:colOff>
      <xdr:row>31</xdr:row>
      <xdr:rowOff>259080</xdr:rowOff>
    </xdr:from>
    <xdr:to>
      <xdr:col>9</xdr:col>
      <xdr:colOff>2190750</xdr:colOff>
      <xdr:row>46</xdr:row>
      <xdr:rowOff>62230</xdr:rowOff>
    </xdr:to>
    <xdr:graphicFrame macro="">
      <xdr:nvGraphicFramePr>
        <xdr:cNvPr id="6" name="Graphique 5">
          <a:extLst>
            <a:ext uri="{FF2B5EF4-FFF2-40B4-BE49-F238E27FC236}">
              <a16:creationId xmlns:a16="http://schemas.microsoft.com/office/drawing/2014/main" id="{559913FB-B7D9-404D-8FA9-F3CA265127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315595</xdr:colOff>
      <xdr:row>6</xdr:row>
      <xdr:rowOff>55880</xdr:rowOff>
    </xdr:from>
    <xdr:to>
      <xdr:col>8</xdr:col>
      <xdr:colOff>3435350</xdr:colOff>
      <xdr:row>19</xdr:row>
      <xdr:rowOff>259079</xdr:rowOff>
    </xdr:to>
    <xdr:graphicFrame macro="">
      <xdr:nvGraphicFramePr>
        <xdr:cNvPr id="4" name="Graphique 3">
          <a:extLst>
            <a:ext uri="{FF2B5EF4-FFF2-40B4-BE49-F238E27FC236}">
              <a16:creationId xmlns:a16="http://schemas.microsoft.com/office/drawing/2014/main" id="{F1C73626-3088-47D9-835F-0483184768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290830</xdr:colOff>
      <xdr:row>29</xdr:row>
      <xdr:rowOff>71120</xdr:rowOff>
    </xdr:from>
    <xdr:to>
      <xdr:col>8</xdr:col>
      <xdr:colOff>3409315</xdr:colOff>
      <xdr:row>42</xdr:row>
      <xdr:rowOff>153669</xdr:rowOff>
    </xdr:to>
    <xdr:graphicFrame macro="">
      <xdr:nvGraphicFramePr>
        <xdr:cNvPr id="9" name="Graphique 8">
          <a:extLst>
            <a:ext uri="{FF2B5EF4-FFF2-40B4-BE49-F238E27FC236}">
              <a16:creationId xmlns:a16="http://schemas.microsoft.com/office/drawing/2014/main" id="{0ADCC156-DD84-467E-9E00-25E20F7649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1D225-7485-46F2-B9F4-67DBCBB73443}">
  <dimension ref="B1:L14"/>
  <sheetViews>
    <sheetView showGridLines="0" tabSelected="1" workbookViewId="0">
      <selection activeCell="B20" sqref="B20"/>
    </sheetView>
  </sheetViews>
  <sheetFormatPr baseColWidth="10" defaultRowHeight="14.4" x14ac:dyDescent="0.55000000000000004"/>
  <cols>
    <col min="2" max="2" width="100.68359375" customWidth="1"/>
    <col min="3" max="3" width="5.15625" style="20" customWidth="1"/>
    <col min="4" max="4" width="100.68359375" customWidth="1"/>
    <col min="7" max="7" width="15" customWidth="1"/>
    <col min="8" max="8" width="9.26171875" customWidth="1"/>
    <col min="9" max="9" width="12.68359375" customWidth="1"/>
    <col min="10" max="10" width="14.26171875" customWidth="1"/>
    <col min="11" max="11" width="16.41796875" customWidth="1"/>
    <col min="12" max="12" width="13.83984375" customWidth="1"/>
  </cols>
  <sheetData>
    <row r="1" spans="2:12" s="20" customFormat="1" ht="139.5" customHeight="1" x14ac:dyDescent="0.55000000000000004">
      <c r="B1" s="111"/>
      <c r="C1" s="112"/>
      <c r="D1" s="111"/>
    </row>
    <row r="3" spans="2:12" s="20" customFormat="1" x14ac:dyDescent="0.55000000000000004">
      <c r="B3" s="14" t="s">
        <v>22</v>
      </c>
      <c r="C3" s="25"/>
      <c r="D3" s="14" t="s">
        <v>38</v>
      </c>
    </row>
    <row r="4" spans="2:12" x14ac:dyDescent="0.55000000000000004">
      <c r="B4" s="14" t="s">
        <v>23</v>
      </c>
      <c r="C4" s="25"/>
      <c r="D4" s="14" t="s">
        <v>31</v>
      </c>
    </row>
    <row r="5" spans="2:12" x14ac:dyDescent="0.55000000000000004">
      <c r="B5" s="14" t="s">
        <v>433</v>
      </c>
      <c r="C5" s="25"/>
      <c r="D5" s="14" t="s">
        <v>434</v>
      </c>
    </row>
    <row r="6" spans="2:12" s="13" customFormat="1" x14ac:dyDescent="0.55000000000000004">
      <c r="C6" s="20"/>
    </row>
    <row r="7" spans="2:12" ht="45.6" customHeight="1" x14ac:dyDescent="0.55000000000000004">
      <c r="B7" s="16" t="s">
        <v>24</v>
      </c>
      <c r="C7" s="16"/>
      <c r="D7" s="17" t="s">
        <v>32</v>
      </c>
      <c r="E7" s="17"/>
      <c r="F7" s="17"/>
      <c r="G7" s="17"/>
      <c r="H7" s="17"/>
      <c r="I7" s="17"/>
      <c r="J7" s="17"/>
      <c r="K7" s="17"/>
      <c r="L7" s="17"/>
    </row>
    <row r="8" spans="2:12" ht="54.4" customHeight="1" x14ac:dyDescent="0.55000000000000004">
      <c r="B8" s="16" t="s">
        <v>25</v>
      </c>
      <c r="C8" s="16"/>
      <c r="D8" s="17" t="s">
        <v>33</v>
      </c>
      <c r="E8" s="17"/>
      <c r="F8" s="17"/>
      <c r="G8" s="17"/>
      <c r="H8" s="17"/>
      <c r="I8" s="17"/>
      <c r="J8" s="17"/>
      <c r="K8" s="17"/>
      <c r="L8" s="17"/>
    </row>
    <row r="9" spans="2:12" ht="28" customHeight="1" x14ac:dyDescent="0.55000000000000004">
      <c r="B9" s="16" t="s">
        <v>26</v>
      </c>
      <c r="C9" s="16"/>
      <c r="D9" s="17" t="s">
        <v>34</v>
      </c>
      <c r="E9" s="17"/>
      <c r="F9" s="17"/>
      <c r="G9" s="17"/>
      <c r="H9" s="17"/>
      <c r="I9" s="17"/>
      <c r="J9" s="17"/>
      <c r="K9" s="17"/>
      <c r="L9" s="17"/>
    </row>
    <row r="10" spans="2:12" ht="27.4" customHeight="1" x14ac:dyDescent="0.55000000000000004">
      <c r="B10" s="16" t="s">
        <v>27</v>
      </c>
      <c r="C10" s="16"/>
      <c r="D10" s="15" t="s">
        <v>35</v>
      </c>
      <c r="E10" s="15"/>
      <c r="F10" s="15"/>
      <c r="G10" s="15"/>
      <c r="H10" s="15"/>
      <c r="I10" s="15"/>
      <c r="J10" s="15"/>
      <c r="K10" s="15"/>
      <c r="L10" s="15"/>
    </row>
    <row r="11" spans="2:12" ht="28.8" x14ac:dyDescent="0.55000000000000004">
      <c r="B11" s="18" t="s">
        <v>29</v>
      </c>
      <c r="C11" s="18"/>
      <c r="D11" s="17" t="s">
        <v>36</v>
      </c>
    </row>
    <row r="12" spans="2:12" ht="48.4" customHeight="1" x14ac:dyDescent="0.55000000000000004">
      <c r="B12" s="16" t="s">
        <v>28</v>
      </c>
      <c r="C12" s="16"/>
      <c r="D12" s="17" t="s">
        <v>424</v>
      </c>
    </row>
    <row r="13" spans="2:12" ht="46.15" customHeight="1" x14ac:dyDescent="0.55000000000000004">
      <c r="B13" s="16" t="s">
        <v>425</v>
      </c>
      <c r="C13" s="16"/>
      <c r="D13" s="17" t="s">
        <v>426</v>
      </c>
    </row>
    <row r="14" spans="2:12" ht="41.5" customHeight="1" x14ac:dyDescent="0.55000000000000004">
      <c r="B14" s="16" t="s">
        <v>30</v>
      </c>
      <c r="C14" s="16"/>
      <c r="D14" s="17" t="s">
        <v>37</v>
      </c>
    </row>
  </sheetData>
  <sheetProtection algorithmName="SHA-512" hashValue="KAt87eYXE54EunoXLtK33UsZd/CTo97eBHmbhrpMlndU0A2s6DeH2KmufZNhlh1y5OvHbtiIarRlUPj0ijkNuA==" saltValue="3gCxyxeOVcTb8z/WhUPNsA==" spinCount="100000" sheet="1" objects="1" scenarios="1" selectLockedCells="1" selectUnlockedCells="1"/>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8B246-7B4C-4445-AA50-4BC549186C56}">
  <dimension ref="A1:M88"/>
  <sheetViews>
    <sheetView showGridLines="0" zoomScale="60" zoomScaleNormal="60" workbookViewId="0">
      <selection activeCell="J46" sqref="J46"/>
    </sheetView>
  </sheetViews>
  <sheetFormatPr baseColWidth="10" defaultRowHeight="14.4" x14ac:dyDescent="0.55000000000000004"/>
  <cols>
    <col min="1" max="1" width="38.26171875" bestFit="1" customWidth="1"/>
    <col min="2" max="2" width="30.68359375" customWidth="1"/>
    <col min="3" max="3" width="6.26171875" customWidth="1"/>
    <col min="4" max="4" width="7.68359375" bestFit="1" customWidth="1"/>
    <col min="5" max="5" width="6.26171875" customWidth="1"/>
    <col min="6" max="6" width="7" bestFit="1" customWidth="1"/>
    <col min="7" max="10" width="6.26171875" customWidth="1"/>
    <col min="11" max="11" width="4.26171875" customWidth="1"/>
    <col min="13" max="13" width="173.26171875" bestFit="1" customWidth="1"/>
  </cols>
  <sheetData>
    <row r="1" spans="1:13" x14ac:dyDescent="0.55000000000000004">
      <c r="A1" s="25" t="s">
        <v>55</v>
      </c>
      <c r="B1" s="250"/>
      <c r="C1" s="20"/>
      <c r="D1" s="20"/>
      <c r="E1" s="20"/>
      <c r="F1" s="20"/>
      <c r="G1" s="20"/>
      <c r="H1" s="20"/>
      <c r="I1" s="20"/>
      <c r="J1" s="20"/>
    </row>
    <row r="2" spans="1:13" x14ac:dyDescent="0.55000000000000004">
      <c r="A2" s="25" t="s">
        <v>56</v>
      </c>
      <c r="B2" s="250"/>
      <c r="C2" s="20"/>
      <c r="D2" s="20"/>
      <c r="E2" s="20"/>
      <c r="F2" s="20"/>
      <c r="G2" s="20"/>
      <c r="H2" s="20"/>
      <c r="I2" s="20"/>
      <c r="J2" s="20"/>
    </row>
    <row r="3" spans="1:13" s="20" customFormat="1" x14ac:dyDescent="0.55000000000000004">
      <c r="A3" s="25"/>
      <c r="B3" s="97"/>
    </row>
    <row r="4" spans="1:13" s="20" customFormat="1" x14ac:dyDescent="0.55000000000000004">
      <c r="A4" s="25"/>
      <c r="B4" s="53" t="s">
        <v>234</v>
      </c>
    </row>
    <row r="5" spans="1:13" s="20" customFormat="1" x14ac:dyDescent="0.55000000000000004">
      <c r="A5" s="25"/>
      <c r="B5" s="250" t="s">
        <v>96</v>
      </c>
      <c r="C5" s="250"/>
      <c r="D5" s="250"/>
      <c r="E5" s="250"/>
      <c r="F5" s="250"/>
      <c r="G5" s="250"/>
      <c r="H5" s="250"/>
      <c r="I5" s="250"/>
      <c r="J5" s="250"/>
      <c r="K5" s="250"/>
      <c r="L5" s="250"/>
      <c r="M5" s="250"/>
    </row>
    <row r="6" spans="1:13" s="20" customFormat="1" x14ac:dyDescent="0.55000000000000004">
      <c r="A6" s="25"/>
      <c r="B6" s="250" t="s">
        <v>97</v>
      </c>
      <c r="C6" s="250"/>
      <c r="D6" s="250"/>
      <c r="E6" s="250"/>
      <c r="F6" s="250"/>
      <c r="G6" s="250"/>
      <c r="H6" s="250"/>
      <c r="I6" s="250"/>
      <c r="J6" s="250"/>
      <c r="K6" s="250"/>
      <c r="L6" s="250"/>
      <c r="M6" s="250"/>
    </row>
    <row r="7" spans="1:13" s="20" customFormat="1" x14ac:dyDescent="0.55000000000000004">
      <c r="A7" s="25"/>
      <c r="B7" s="250" t="s">
        <v>111</v>
      </c>
      <c r="C7" s="250"/>
      <c r="D7" s="250"/>
      <c r="E7" s="250"/>
      <c r="F7" s="250"/>
      <c r="G7" s="250"/>
      <c r="H7" s="250"/>
      <c r="I7" s="250"/>
      <c r="J7" s="250"/>
      <c r="K7" s="250"/>
      <c r="L7" s="250"/>
      <c r="M7" s="250"/>
    </row>
    <row r="8" spans="1:13" s="20" customFormat="1" x14ac:dyDescent="0.55000000000000004">
      <c r="A8" s="25"/>
      <c r="B8" s="250" t="s">
        <v>110</v>
      </c>
      <c r="C8" s="250"/>
      <c r="D8" s="250"/>
      <c r="E8" s="250"/>
      <c r="F8" s="250"/>
      <c r="G8" s="250"/>
      <c r="H8" s="250"/>
      <c r="I8" s="250"/>
      <c r="J8" s="250"/>
      <c r="K8" s="250"/>
      <c r="L8" s="250"/>
      <c r="M8" s="250"/>
    </row>
    <row r="9" spans="1:13" s="20" customFormat="1" x14ac:dyDescent="0.55000000000000004">
      <c r="A9" s="25"/>
      <c r="B9" s="250" t="s">
        <v>376</v>
      </c>
      <c r="C9" s="250"/>
      <c r="D9" s="250"/>
      <c r="E9" s="250"/>
      <c r="F9" s="250"/>
      <c r="G9" s="250"/>
      <c r="H9" s="250"/>
      <c r="I9" s="250"/>
      <c r="J9" s="250"/>
      <c r="K9" s="250"/>
      <c r="L9" s="250"/>
      <c r="M9" s="250"/>
    </row>
    <row r="10" spans="1:13" s="20" customFormat="1" x14ac:dyDescent="0.55000000000000004">
      <c r="A10" s="25"/>
      <c r="B10" s="250" t="s">
        <v>377</v>
      </c>
      <c r="C10" s="250"/>
      <c r="D10" s="250"/>
      <c r="E10" s="250"/>
      <c r="F10" s="250"/>
      <c r="G10" s="250"/>
      <c r="H10" s="250"/>
      <c r="I10" s="250"/>
      <c r="J10" s="250"/>
      <c r="K10" s="250"/>
      <c r="L10" s="250"/>
      <c r="M10" s="250"/>
    </row>
    <row r="11" spans="1:13" x14ac:dyDescent="0.55000000000000004">
      <c r="A11" s="25"/>
      <c r="B11" s="20"/>
      <c r="C11" s="20"/>
      <c r="D11" s="20"/>
      <c r="E11" s="20"/>
      <c r="F11" s="20"/>
      <c r="G11" s="20"/>
      <c r="H11" s="20"/>
      <c r="I11" s="20"/>
      <c r="J11" s="20"/>
    </row>
    <row r="12" spans="1:13" x14ac:dyDescent="0.55000000000000004">
      <c r="A12" s="20"/>
      <c r="B12" s="31" t="s">
        <v>42</v>
      </c>
      <c r="C12" s="11"/>
      <c r="D12" s="20"/>
      <c r="E12" s="20"/>
      <c r="F12" s="20"/>
      <c r="G12" s="20"/>
      <c r="H12" s="20"/>
      <c r="I12" s="20"/>
      <c r="J12" s="20"/>
    </row>
    <row r="13" spans="1:13" s="20" customFormat="1" ht="37.799999999999997" customHeight="1" x14ac:dyDescent="0.55000000000000004">
      <c r="B13" s="254" t="s">
        <v>342</v>
      </c>
      <c r="C13" s="257"/>
      <c r="D13" s="257"/>
      <c r="E13" s="257"/>
      <c r="F13" s="257"/>
      <c r="G13" s="257"/>
      <c r="H13" s="257"/>
      <c r="I13" s="257"/>
      <c r="J13" s="257"/>
    </row>
    <row r="14" spans="1:13" x14ac:dyDescent="0.55000000000000004">
      <c r="A14" s="20"/>
      <c r="B14" s="54"/>
      <c r="C14" s="258">
        <v>2019</v>
      </c>
      <c r="D14" s="259"/>
      <c r="E14" s="258">
        <v>2018</v>
      </c>
      <c r="F14" s="259"/>
      <c r="G14" s="258">
        <v>2017</v>
      </c>
      <c r="H14" s="259"/>
      <c r="I14" s="258">
        <v>2016</v>
      </c>
      <c r="J14" s="259"/>
      <c r="M14" s="19"/>
    </row>
    <row r="15" spans="1:13" x14ac:dyDescent="0.55000000000000004">
      <c r="A15" s="20"/>
      <c r="B15" s="72" t="s">
        <v>57</v>
      </c>
      <c r="C15" s="23">
        <v>1</v>
      </c>
      <c r="D15" s="33">
        <f>C15/$C$17</f>
        <v>0.125</v>
      </c>
      <c r="E15" s="29">
        <v>1</v>
      </c>
      <c r="F15" s="32">
        <f>E15/$E$17</f>
        <v>0.14285714285714285</v>
      </c>
      <c r="G15" s="29">
        <v>1</v>
      </c>
      <c r="H15" s="32">
        <f>G15/$G$17</f>
        <v>0.1111111111111111</v>
      </c>
      <c r="I15" s="29">
        <v>0</v>
      </c>
      <c r="J15" s="33">
        <f>I15/$I$17</f>
        <v>0</v>
      </c>
      <c r="L15" s="19"/>
      <c r="M15" s="19"/>
    </row>
    <row r="16" spans="1:13" x14ac:dyDescent="0.55000000000000004">
      <c r="A16" s="20"/>
      <c r="B16" s="10" t="s">
        <v>58</v>
      </c>
      <c r="C16" s="29">
        <v>7</v>
      </c>
      <c r="D16" s="33">
        <f>C16/$C$17</f>
        <v>0.875</v>
      </c>
      <c r="E16" s="29">
        <v>6</v>
      </c>
      <c r="F16" s="32">
        <f>E16/$E$17</f>
        <v>0.8571428571428571</v>
      </c>
      <c r="G16" s="29">
        <v>8</v>
      </c>
      <c r="H16" s="32">
        <f>G16/$G$17</f>
        <v>0.88888888888888884</v>
      </c>
      <c r="I16" s="29">
        <v>10</v>
      </c>
      <c r="J16" s="33">
        <f>I16/$I$17</f>
        <v>1</v>
      </c>
      <c r="L16" s="19"/>
      <c r="M16" s="19"/>
    </row>
    <row r="17" spans="2:13" x14ac:dyDescent="0.55000000000000004">
      <c r="B17" s="56" t="s">
        <v>2</v>
      </c>
      <c r="C17" s="29">
        <f>+SUM(C15:C16)</f>
        <v>8</v>
      </c>
      <c r="D17" s="33">
        <f t="shared" ref="D17:J17" si="0">+SUM(D15:D16)</f>
        <v>1</v>
      </c>
      <c r="E17" s="29">
        <f t="shared" si="0"/>
        <v>7</v>
      </c>
      <c r="F17" s="32">
        <f t="shared" si="0"/>
        <v>1</v>
      </c>
      <c r="G17" s="29">
        <f t="shared" si="0"/>
        <v>9</v>
      </c>
      <c r="H17" s="32">
        <f t="shared" si="0"/>
        <v>1</v>
      </c>
      <c r="I17" s="29">
        <f t="shared" si="0"/>
        <v>10</v>
      </c>
      <c r="J17" s="33">
        <f t="shared" si="0"/>
        <v>1</v>
      </c>
      <c r="M17" s="19"/>
    </row>
    <row r="18" spans="2:13" x14ac:dyDescent="0.55000000000000004">
      <c r="M18" s="19"/>
    </row>
    <row r="19" spans="2:13" x14ac:dyDescent="0.55000000000000004">
      <c r="B19" s="31" t="s">
        <v>18</v>
      </c>
      <c r="C19" s="11"/>
      <c r="D19" s="20"/>
      <c r="E19" s="20"/>
      <c r="F19" s="20"/>
      <c r="G19" s="20"/>
      <c r="H19" s="20"/>
      <c r="I19" s="20"/>
      <c r="J19" s="20"/>
    </row>
    <row r="20" spans="2:13" ht="39.6" customHeight="1" x14ac:dyDescent="0.55000000000000004">
      <c r="B20" s="254" t="s">
        <v>343</v>
      </c>
      <c r="C20" s="257"/>
      <c r="D20" s="257"/>
      <c r="E20" s="257"/>
      <c r="F20" s="257"/>
      <c r="G20" s="257"/>
      <c r="H20" s="257"/>
      <c r="I20" s="257"/>
      <c r="J20" s="257"/>
    </row>
    <row r="21" spans="2:13" x14ac:dyDescent="0.55000000000000004">
      <c r="B21" s="22"/>
      <c r="C21" s="258">
        <v>2019</v>
      </c>
      <c r="D21" s="259"/>
      <c r="E21" s="258">
        <v>2018</v>
      </c>
      <c r="F21" s="259"/>
      <c r="G21" s="258">
        <v>2017</v>
      </c>
      <c r="H21" s="259"/>
      <c r="I21" s="258">
        <v>2016</v>
      </c>
      <c r="J21" s="259"/>
    </row>
    <row r="22" spans="2:13" ht="28.8" x14ac:dyDescent="0.55000000000000004">
      <c r="B22" s="72" t="s">
        <v>86</v>
      </c>
      <c r="C22" s="23">
        <v>5</v>
      </c>
      <c r="D22" s="33">
        <f>C22/$C$17</f>
        <v>0.625</v>
      </c>
      <c r="E22" s="29">
        <v>5</v>
      </c>
      <c r="F22" s="32">
        <f>E22/$E$17</f>
        <v>0.7142857142857143</v>
      </c>
      <c r="G22" s="29"/>
      <c r="H22" s="32">
        <f>G22/$G$17</f>
        <v>0</v>
      </c>
      <c r="I22" s="29"/>
      <c r="J22" s="33">
        <f>I22/$I$17</f>
        <v>0</v>
      </c>
    </row>
    <row r="23" spans="2:13" ht="28.8" x14ac:dyDescent="0.55000000000000004">
      <c r="B23" s="10" t="s">
        <v>368</v>
      </c>
      <c r="C23" s="29">
        <v>3</v>
      </c>
      <c r="D23" s="33">
        <f>C23/$C$17</f>
        <v>0.375</v>
      </c>
      <c r="E23" s="29">
        <v>2</v>
      </c>
      <c r="F23" s="32">
        <f>E23/$E$17</f>
        <v>0.2857142857142857</v>
      </c>
      <c r="G23" s="29"/>
      <c r="H23" s="32">
        <f>G23/$G$17</f>
        <v>0</v>
      </c>
      <c r="I23" s="29"/>
      <c r="J23" s="33">
        <f>I23/$I$17</f>
        <v>0</v>
      </c>
    </row>
    <row r="24" spans="2:13" x14ac:dyDescent="0.55000000000000004">
      <c r="B24" s="56" t="s">
        <v>2</v>
      </c>
      <c r="C24" s="29">
        <f>+SUM(C22:C23)</f>
        <v>8</v>
      </c>
      <c r="D24" s="33">
        <f t="shared" ref="D24" si="1">+SUM(D22:D23)</f>
        <v>1</v>
      </c>
      <c r="E24" s="29">
        <f t="shared" ref="E24" si="2">+SUM(E22:E23)</f>
        <v>7</v>
      </c>
      <c r="F24" s="32">
        <f t="shared" ref="F24" si="3">+SUM(F22:F23)</f>
        <v>1</v>
      </c>
      <c r="G24" s="29">
        <f t="shared" ref="G24" si="4">+SUM(G22:G23)</f>
        <v>0</v>
      </c>
      <c r="H24" s="32">
        <f t="shared" ref="H24" si="5">+SUM(H22:H23)</f>
        <v>0</v>
      </c>
      <c r="I24" s="29">
        <f t="shared" ref="I24" si="6">+SUM(I22:I23)</f>
        <v>0</v>
      </c>
      <c r="J24" s="33">
        <f t="shared" ref="J24" si="7">+SUM(J22:J23)</f>
        <v>0</v>
      </c>
    </row>
    <row r="26" spans="2:13" ht="13.5" customHeight="1" x14ac:dyDescent="0.55000000000000004">
      <c r="B26" s="31" t="s">
        <v>63</v>
      </c>
      <c r="C26" s="11"/>
      <c r="D26" s="20"/>
      <c r="E26" s="20"/>
      <c r="F26" s="20"/>
      <c r="G26" s="20"/>
      <c r="H26" s="20"/>
      <c r="I26" s="20"/>
      <c r="J26" s="20"/>
    </row>
    <row r="27" spans="2:13" ht="36.9" customHeight="1" x14ac:dyDescent="0.55000000000000004">
      <c r="B27" s="254" t="s">
        <v>106</v>
      </c>
      <c r="C27" s="257"/>
      <c r="D27" s="257"/>
      <c r="E27" s="60"/>
      <c r="F27" s="60"/>
      <c r="G27" s="60"/>
      <c r="H27" s="60"/>
      <c r="I27" s="60"/>
      <c r="J27" s="60"/>
    </row>
    <row r="28" spans="2:13" x14ac:dyDescent="0.55000000000000004">
      <c r="B28" s="22"/>
      <c r="C28" s="255">
        <v>2019</v>
      </c>
      <c r="D28" s="255"/>
      <c r="G28" s="261"/>
      <c r="H28" s="261"/>
      <c r="I28" s="261"/>
      <c r="J28" s="261"/>
    </row>
    <row r="29" spans="2:13" x14ac:dyDescent="0.55000000000000004">
      <c r="B29" s="72" t="s">
        <v>87</v>
      </c>
      <c r="C29" s="253" t="s">
        <v>413</v>
      </c>
      <c r="D29" s="253"/>
      <c r="G29" s="252"/>
      <c r="H29" s="252"/>
      <c r="I29" s="252"/>
      <c r="J29" s="252"/>
    </row>
    <row r="30" spans="2:13" x14ac:dyDescent="0.55000000000000004">
      <c r="B30" s="10" t="s">
        <v>88</v>
      </c>
      <c r="C30" s="253" t="s">
        <v>413</v>
      </c>
      <c r="D30" s="253"/>
      <c r="G30" s="252"/>
      <c r="H30" s="252"/>
      <c r="I30" s="252"/>
      <c r="J30" s="252"/>
    </row>
    <row r="31" spans="2:13" x14ac:dyDescent="0.55000000000000004">
      <c r="B31" s="10" t="s">
        <v>89</v>
      </c>
      <c r="C31" s="253" t="s">
        <v>413</v>
      </c>
      <c r="D31" s="253"/>
      <c r="G31" s="252"/>
      <c r="H31" s="252"/>
      <c r="I31" s="252"/>
      <c r="J31" s="252"/>
    </row>
    <row r="32" spans="2:13" x14ac:dyDescent="0.55000000000000004">
      <c r="B32" s="10" t="s">
        <v>90</v>
      </c>
      <c r="C32" s="253" t="s">
        <v>413</v>
      </c>
      <c r="D32" s="253"/>
      <c r="G32" s="252"/>
      <c r="H32" s="252"/>
      <c r="I32" s="252"/>
      <c r="J32" s="252"/>
    </row>
    <row r="33" spans="2:11" x14ac:dyDescent="0.55000000000000004">
      <c r="B33" s="10" t="s">
        <v>91</v>
      </c>
      <c r="C33" s="253" t="s">
        <v>413</v>
      </c>
      <c r="D33" s="253"/>
      <c r="G33" s="252"/>
      <c r="H33" s="252"/>
      <c r="I33" s="252"/>
      <c r="J33" s="252"/>
    </row>
    <row r="34" spans="2:11" x14ac:dyDescent="0.55000000000000004">
      <c r="B34" s="10" t="s">
        <v>92</v>
      </c>
      <c r="C34" s="253" t="s">
        <v>413</v>
      </c>
      <c r="D34" s="253"/>
      <c r="G34" s="252"/>
      <c r="H34" s="252"/>
      <c r="I34" s="252"/>
      <c r="J34" s="252"/>
    </row>
    <row r="35" spans="2:11" x14ac:dyDescent="0.55000000000000004">
      <c r="B35" s="10" t="s">
        <v>93</v>
      </c>
      <c r="C35" s="253" t="s">
        <v>413</v>
      </c>
      <c r="D35" s="253"/>
      <c r="G35" s="252"/>
      <c r="H35" s="252"/>
      <c r="I35" s="252"/>
      <c r="J35" s="252"/>
    </row>
    <row r="36" spans="2:11" x14ac:dyDescent="0.55000000000000004">
      <c r="B36" s="10" t="s">
        <v>414</v>
      </c>
      <c r="C36" s="253" t="s">
        <v>413</v>
      </c>
      <c r="D36" s="253"/>
      <c r="E36" s="20"/>
      <c r="F36" s="20"/>
      <c r="G36" s="237"/>
      <c r="H36" s="237"/>
      <c r="I36" s="237"/>
      <c r="J36" s="237"/>
    </row>
    <row r="37" spans="2:11" x14ac:dyDescent="0.55000000000000004">
      <c r="B37" s="242"/>
      <c r="C37" s="243"/>
      <c r="D37" s="243"/>
      <c r="E37" s="20"/>
      <c r="F37" s="20"/>
      <c r="G37" s="237"/>
      <c r="H37" s="237"/>
      <c r="I37" s="237"/>
      <c r="J37" s="237"/>
    </row>
    <row r="38" spans="2:11" x14ac:dyDescent="0.55000000000000004">
      <c r="B38" s="102" t="s">
        <v>19</v>
      </c>
      <c r="C38" s="243"/>
      <c r="D38" s="243"/>
      <c r="E38" s="20"/>
      <c r="F38" s="20"/>
      <c r="G38" s="237"/>
      <c r="H38" s="237"/>
      <c r="I38" s="237"/>
      <c r="J38" s="237"/>
    </row>
    <row r="39" spans="2:11" x14ac:dyDescent="0.55000000000000004">
      <c r="B39" s="260" t="s">
        <v>415</v>
      </c>
      <c r="C39" s="260"/>
      <c r="D39" s="260"/>
      <c r="E39" s="260"/>
      <c r="F39" s="260"/>
      <c r="G39" s="260"/>
      <c r="H39" s="260"/>
      <c r="I39" s="260"/>
      <c r="J39" s="260"/>
      <c r="K39" s="260"/>
    </row>
    <row r="40" spans="2:11" x14ac:dyDescent="0.55000000000000004">
      <c r="B40" s="260" t="s">
        <v>416</v>
      </c>
      <c r="C40" s="260"/>
      <c r="D40" s="260"/>
      <c r="E40" s="260"/>
      <c r="F40" s="260"/>
      <c r="G40" s="260"/>
      <c r="H40" s="260"/>
      <c r="I40" s="260"/>
      <c r="J40" s="260"/>
    </row>
    <row r="41" spans="2:11" s="20" customFormat="1" x14ac:dyDescent="0.55000000000000004">
      <c r="B41" s="57"/>
      <c r="C41" s="58"/>
      <c r="D41" s="58"/>
      <c r="E41" s="59"/>
      <c r="F41" s="59"/>
      <c r="G41" s="59"/>
      <c r="H41" s="59"/>
      <c r="I41" s="59"/>
      <c r="J41" s="59"/>
    </row>
    <row r="42" spans="2:11" s="20" customFormat="1" x14ac:dyDescent="0.55000000000000004">
      <c r="B42" s="31" t="s">
        <v>66</v>
      </c>
      <c r="C42" s="11"/>
    </row>
    <row r="43" spans="2:11" s="20" customFormat="1" x14ac:dyDescent="0.55000000000000004">
      <c r="B43" s="254" t="s">
        <v>107</v>
      </c>
      <c r="C43" s="257"/>
      <c r="D43" s="257"/>
      <c r="E43" s="60"/>
      <c r="F43" s="60"/>
      <c r="G43" s="60"/>
      <c r="H43" s="60"/>
      <c r="I43" s="60"/>
      <c r="J43" s="60"/>
    </row>
    <row r="44" spans="2:11" s="20" customFormat="1" ht="14.4" customHeight="1" x14ac:dyDescent="0.55000000000000004">
      <c r="B44" s="22"/>
      <c r="C44" s="255">
        <v>2019</v>
      </c>
      <c r="D44" s="255"/>
      <c r="E44" s="63"/>
      <c r="F44" s="63"/>
      <c r="G44" s="251"/>
      <c r="H44" s="251"/>
      <c r="I44" s="251"/>
      <c r="J44" s="251"/>
      <c r="K44" s="240"/>
    </row>
    <row r="45" spans="2:11" s="20" customFormat="1" ht="14.4" customHeight="1" x14ac:dyDescent="0.55000000000000004">
      <c r="B45" s="10" t="s">
        <v>99</v>
      </c>
      <c r="C45" s="253" t="s">
        <v>417</v>
      </c>
      <c r="D45" s="253"/>
      <c r="E45" s="63"/>
      <c r="F45" s="63"/>
      <c r="G45" s="64"/>
      <c r="H45" s="65"/>
      <c r="I45" s="64"/>
      <c r="J45" s="66"/>
    </row>
    <row r="46" spans="2:11" s="20" customFormat="1" x14ac:dyDescent="0.55000000000000004">
      <c r="B46" s="10" t="s">
        <v>90</v>
      </c>
      <c r="C46" s="253" t="s">
        <v>417</v>
      </c>
      <c r="D46" s="253"/>
      <c r="E46"/>
      <c r="F46"/>
      <c r="G46" s="58"/>
      <c r="H46" s="61"/>
      <c r="I46" s="58"/>
      <c r="J46" s="62"/>
    </row>
    <row r="47" spans="2:11" x14ac:dyDescent="0.55000000000000004">
      <c r="B47" s="10" t="s">
        <v>93</v>
      </c>
      <c r="C47" s="253" t="s">
        <v>417</v>
      </c>
      <c r="D47" s="253"/>
      <c r="G47" s="58"/>
      <c r="H47" s="58"/>
      <c r="I47" s="58"/>
      <c r="J47" s="58"/>
    </row>
    <row r="49" spans="2:10" x14ac:dyDescent="0.55000000000000004">
      <c r="B49" s="31" t="s">
        <v>67</v>
      </c>
      <c r="C49" s="11"/>
      <c r="D49" s="20"/>
      <c r="E49" s="20"/>
      <c r="F49" s="20"/>
      <c r="G49" s="20"/>
      <c r="H49" s="20"/>
      <c r="I49" s="20"/>
      <c r="J49" s="20"/>
    </row>
    <row r="50" spans="2:10" x14ac:dyDescent="0.55000000000000004">
      <c r="B50" s="254" t="s">
        <v>100</v>
      </c>
      <c r="C50" s="254"/>
      <c r="D50" s="254"/>
      <c r="E50" s="68"/>
      <c r="F50" s="68"/>
      <c r="G50" s="68"/>
      <c r="H50" s="68"/>
      <c r="I50" s="68"/>
      <c r="J50" s="68"/>
    </row>
    <row r="51" spans="2:10" x14ac:dyDescent="0.55000000000000004">
      <c r="B51" s="22"/>
      <c r="C51" s="255">
        <v>2019</v>
      </c>
      <c r="D51" s="255"/>
      <c r="E51" s="63"/>
      <c r="F51" s="63"/>
      <c r="G51" s="251"/>
      <c r="H51" s="251"/>
      <c r="I51" s="251"/>
      <c r="J51" s="251"/>
    </row>
    <row r="52" spans="2:10" x14ac:dyDescent="0.55000000000000004">
      <c r="B52" s="10" t="s">
        <v>101</v>
      </c>
      <c r="C52" s="253" t="s">
        <v>417</v>
      </c>
      <c r="D52" s="253"/>
      <c r="E52" s="63"/>
      <c r="F52" s="63"/>
      <c r="G52" s="64"/>
      <c r="H52" s="65"/>
      <c r="I52" s="64"/>
      <c r="J52" s="66"/>
    </row>
    <row r="53" spans="2:10" x14ac:dyDescent="0.55000000000000004">
      <c r="B53" s="72" t="s">
        <v>87</v>
      </c>
      <c r="C53" s="253" t="s">
        <v>417</v>
      </c>
      <c r="D53" s="253"/>
      <c r="E53" s="63"/>
      <c r="F53" s="63"/>
      <c r="G53" s="64"/>
      <c r="H53" s="65"/>
      <c r="I53" s="64"/>
      <c r="J53" s="66"/>
    </row>
    <row r="54" spans="2:10" x14ac:dyDescent="0.55000000000000004">
      <c r="B54" s="10" t="s">
        <v>91</v>
      </c>
      <c r="C54" s="253" t="s">
        <v>417</v>
      </c>
      <c r="D54" s="253"/>
      <c r="E54" s="63"/>
      <c r="F54" s="63"/>
      <c r="G54" s="64"/>
      <c r="H54" s="65"/>
      <c r="I54" s="64"/>
      <c r="J54" s="66"/>
    </row>
    <row r="56" spans="2:10" x14ac:dyDescent="0.55000000000000004">
      <c r="B56" s="31" t="s">
        <v>71</v>
      </c>
      <c r="C56" s="11"/>
      <c r="D56" s="20"/>
      <c r="E56" s="20"/>
      <c r="F56" s="20"/>
      <c r="G56" s="20"/>
      <c r="H56" s="20"/>
      <c r="I56" s="20"/>
      <c r="J56" s="20"/>
    </row>
    <row r="57" spans="2:10" x14ac:dyDescent="0.55000000000000004">
      <c r="B57" s="254" t="s">
        <v>108</v>
      </c>
      <c r="C57" s="254"/>
      <c r="D57" s="254"/>
      <c r="E57" s="68"/>
      <c r="F57" s="68"/>
      <c r="G57" s="68"/>
      <c r="H57" s="68"/>
      <c r="I57" s="68"/>
      <c r="J57" s="68"/>
    </row>
    <row r="58" spans="2:10" x14ac:dyDescent="0.55000000000000004">
      <c r="B58" s="22"/>
      <c r="C58" s="255">
        <v>2019</v>
      </c>
      <c r="D58" s="255"/>
      <c r="E58" s="63"/>
      <c r="F58" s="63"/>
      <c r="G58" s="251"/>
      <c r="H58" s="251"/>
      <c r="I58" s="251"/>
      <c r="J58" s="251"/>
    </row>
    <row r="59" spans="2:10" x14ac:dyDescent="0.55000000000000004">
      <c r="B59" s="10" t="s">
        <v>102</v>
      </c>
      <c r="C59" s="253" t="s">
        <v>413</v>
      </c>
      <c r="D59" s="253"/>
      <c r="E59" s="63"/>
      <c r="F59" s="63"/>
      <c r="G59" s="256"/>
      <c r="H59" s="256"/>
      <c r="I59" s="256"/>
      <c r="J59" s="256"/>
    </row>
    <row r="60" spans="2:10" x14ac:dyDescent="0.55000000000000004">
      <c r="B60" s="10" t="s">
        <v>91</v>
      </c>
      <c r="C60" s="253" t="s">
        <v>413</v>
      </c>
      <c r="D60" s="253"/>
      <c r="E60" s="63"/>
      <c r="F60" s="63"/>
      <c r="G60" s="256"/>
      <c r="H60" s="256"/>
      <c r="I60" s="256"/>
      <c r="J60" s="256"/>
    </row>
    <row r="61" spans="2:10" x14ac:dyDescent="0.55000000000000004">
      <c r="B61" s="10" t="s">
        <v>93</v>
      </c>
      <c r="C61" s="253" t="s">
        <v>413</v>
      </c>
      <c r="D61" s="253"/>
      <c r="E61" s="63"/>
      <c r="F61" s="63"/>
      <c r="G61" s="256"/>
      <c r="H61" s="256"/>
      <c r="I61" s="256"/>
      <c r="J61" s="256"/>
    </row>
    <row r="63" spans="2:10" x14ac:dyDescent="0.55000000000000004">
      <c r="B63" s="31" t="s">
        <v>73</v>
      </c>
      <c r="C63" s="11"/>
      <c r="D63" s="20"/>
      <c r="E63" s="20"/>
      <c r="F63" s="20"/>
      <c r="G63" s="20"/>
      <c r="H63" s="20"/>
      <c r="I63" s="20"/>
      <c r="J63" s="20"/>
    </row>
    <row r="64" spans="2:10" x14ac:dyDescent="0.55000000000000004">
      <c r="B64" s="254" t="s">
        <v>103</v>
      </c>
      <c r="C64" s="254"/>
      <c r="D64" s="254"/>
      <c r="E64" s="68"/>
      <c r="F64" s="68"/>
      <c r="G64" s="68"/>
      <c r="H64" s="68"/>
      <c r="I64" s="68"/>
      <c r="J64" s="68"/>
    </row>
    <row r="65" spans="2:13" x14ac:dyDescent="0.55000000000000004">
      <c r="B65" s="22"/>
      <c r="C65" s="255">
        <v>2019</v>
      </c>
      <c r="D65" s="255"/>
      <c r="E65" s="63"/>
      <c r="F65" s="63"/>
      <c r="G65" s="251"/>
      <c r="H65" s="251"/>
      <c r="I65" s="251"/>
      <c r="J65" s="251"/>
    </row>
    <row r="66" spans="2:13" x14ac:dyDescent="0.55000000000000004">
      <c r="B66" s="10" t="s">
        <v>105</v>
      </c>
      <c r="C66" s="253" t="s">
        <v>418</v>
      </c>
      <c r="D66" s="253"/>
      <c r="E66" s="63"/>
      <c r="F66" s="63"/>
      <c r="G66" s="256"/>
      <c r="H66" s="256"/>
      <c r="I66" s="256"/>
      <c r="J66" s="256"/>
    </row>
    <row r="67" spans="2:13" x14ac:dyDescent="0.55000000000000004">
      <c r="B67" s="10" t="s">
        <v>91</v>
      </c>
      <c r="C67" s="253" t="s">
        <v>418</v>
      </c>
      <c r="D67" s="253"/>
      <c r="E67" s="63"/>
      <c r="F67" s="63"/>
      <c r="G67" s="256"/>
      <c r="H67" s="256"/>
      <c r="I67" s="256"/>
      <c r="J67" s="256"/>
    </row>
    <row r="68" spans="2:13" x14ac:dyDescent="0.55000000000000004">
      <c r="B68" s="10" t="s">
        <v>89</v>
      </c>
      <c r="C68" s="253" t="s">
        <v>418</v>
      </c>
      <c r="D68" s="253"/>
      <c r="E68" s="63"/>
      <c r="F68" s="63"/>
      <c r="G68" s="256"/>
      <c r="H68" s="256"/>
      <c r="I68" s="256"/>
      <c r="J68" s="256"/>
    </row>
    <row r="69" spans="2:13" x14ac:dyDescent="0.55000000000000004">
      <c r="L69" s="53"/>
    </row>
    <row r="70" spans="2:13" x14ac:dyDescent="0.55000000000000004">
      <c r="B70" s="102" t="s">
        <v>19</v>
      </c>
      <c r="M70" s="19"/>
    </row>
    <row r="71" spans="2:13" x14ac:dyDescent="0.55000000000000004">
      <c r="B71" s="262" t="s">
        <v>229</v>
      </c>
      <c r="C71" s="262"/>
      <c r="D71" s="262"/>
      <c r="E71" s="262"/>
      <c r="F71" s="262"/>
      <c r="G71" s="262"/>
      <c r="H71" s="262"/>
      <c r="I71" s="262"/>
      <c r="J71" s="262"/>
      <c r="K71" s="262"/>
      <c r="L71" s="262"/>
      <c r="M71" s="19"/>
    </row>
    <row r="72" spans="2:13" x14ac:dyDescent="0.55000000000000004">
      <c r="B72" s="262" t="s">
        <v>104</v>
      </c>
      <c r="C72" s="262"/>
      <c r="D72" s="262"/>
      <c r="E72" s="262"/>
      <c r="F72" s="262"/>
      <c r="G72" s="262"/>
      <c r="H72" s="262"/>
      <c r="I72" s="262"/>
      <c r="J72" s="262"/>
      <c r="K72" s="262"/>
      <c r="L72" s="262"/>
    </row>
    <row r="74" spans="2:13" x14ac:dyDescent="0.55000000000000004">
      <c r="B74" s="31" t="s">
        <v>84</v>
      </c>
      <c r="C74" s="11"/>
      <c r="D74" s="20"/>
    </row>
    <row r="75" spans="2:13" x14ac:dyDescent="0.55000000000000004">
      <c r="B75" s="254" t="s">
        <v>419</v>
      </c>
      <c r="C75" s="254"/>
      <c r="D75" s="254"/>
    </row>
    <row r="76" spans="2:13" x14ac:dyDescent="0.55000000000000004">
      <c r="B76" s="22"/>
      <c r="C76" s="255">
        <v>2019</v>
      </c>
      <c r="D76" s="255"/>
      <c r="K76" s="238"/>
      <c r="L76" s="238"/>
      <c r="M76" s="238"/>
    </row>
    <row r="77" spans="2:13" x14ac:dyDescent="0.55000000000000004">
      <c r="B77" s="72" t="s">
        <v>421</v>
      </c>
      <c r="C77" s="253" t="s">
        <v>420</v>
      </c>
      <c r="D77" s="253"/>
      <c r="K77" s="238"/>
      <c r="L77" s="238"/>
      <c r="M77" s="238"/>
    </row>
    <row r="78" spans="2:13" x14ac:dyDescent="0.55000000000000004">
      <c r="B78" s="10" t="s">
        <v>91</v>
      </c>
      <c r="C78" s="253" t="s">
        <v>420</v>
      </c>
      <c r="D78" s="253"/>
    </row>
    <row r="79" spans="2:13" x14ac:dyDescent="0.55000000000000004">
      <c r="B79" s="10" t="s">
        <v>93</v>
      </c>
      <c r="C79" s="253" t="s">
        <v>420</v>
      </c>
      <c r="D79" s="253"/>
    </row>
    <row r="81" spans="2:12" x14ac:dyDescent="0.55000000000000004">
      <c r="B81" s="102" t="s">
        <v>19</v>
      </c>
    </row>
    <row r="82" spans="2:12" x14ac:dyDescent="0.55000000000000004">
      <c r="B82" s="262" t="s">
        <v>422</v>
      </c>
      <c r="C82" s="262"/>
      <c r="D82" s="262"/>
      <c r="E82" s="262"/>
      <c r="F82" s="262"/>
      <c r="G82" s="262"/>
      <c r="H82" s="238"/>
      <c r="I82" s="238"/>
      <c r="J82" s="238"/>
    </row>
    <row r="83" spans="2:12" x14ac:dyDescent="0.55000000000000004">
      <c r="B83" s="262" t="s">
        <v>423</v>
      </c>
      <c r="C83" s="262"/>
      <c r="D83" s="262"/>
      <c r="E83" s="262"/>
      <c r="F83" s="262"/>
      <c r="G83" s="262"/>
      <c r="H83" s="238"/>
      <c r="I83" s="238"/>
      <c r="J83" s="238"/>
    </row>
    <row r="87" spans="2:12" x14ac:dyDescent="0.55000000000000004">
      <c r="K87" s="238"/>
      <c r="L87" s="238"/>
    </row>
    <row r="88" spans="2:12" x14ac:dyDescent="0.55000000000000004">
      <c r="K88" s="238"/>
      <c r="L88" s="238"/>
    </row>
  </sheetData>
  <sheetProtection algorithmName="SHA-512" hashValue="UoX/J1d934an8CzaRm+lFDRAk7l+A5CqM45KX6o1u3bX9J6F7F2RMO/gQ2D/bj+ZYKlC0aBHWObIYNtiNjf5Ng==" saltValue="25OeDIfydTKw22RtCJL6MQ==" spinCount="100000" sheet="1" objects="1" scenarios="1" selectLockedCells="1" selectUnlockedCells="1"/>
  <mergeCells count="94">
    <mergeCell ref="B71:L71"/>
    <mergeCell ref="B72:L72"/>
    <mergeCell ref="B82:G82"/>
    <mergeCell ref="B83:G83"/>
    <mergeCell ref="B1:B2"/>
    <mergeCell ref="B27:D27"/>
    <mergeCell ref="B43:D43"/>
    <mergeCell ref="B50:D50"/>
    <mergeCell ref="B57:D57"/>
    <mergeCell ref="C30:D30"/>
    <mergeCell ref="B5:M5"/>
    <mergeCell ref="B6:M6"/>
    <mergeCell ref="B7:M7"/>
    <mergeCell ref="B8:M8"/>
    <mergeCell ref="G29:H29"/>
    <mergeCell ref="I29:J29"/>
    <mergeCell ref="I59:J59"/>
    <mergeCell ref="I28:J28"/>
    <mergeCell ref="G28:H28"/>
    <mergeCell ref="C28:D28"/>
    <mergeCell ref="C29:D29"/>
    <mergeCell ref="C31:D31"/>
    <mergeCell ref="I60:J60"/>
    <mergeCell ref="G58:H58"/>
    <mergeCell ref="C68:D68"/>
    <mergeCell ref="C45:D45"/>
    <mergeCell ref="C46:D46"/>
    <mergeCell ref="C47:D47"/>
    <mergeCell ref="C52:D52"/>
    <mergeCell ref="C53:D53"/>
    <mergeCell ref="C54:D54"/>
    <mergeCell ref="C59:D59"/>
    <mergeCell ref="C60:D60"/>
    <mergeCell ref="C58:D58"/>
    <mergeCell ref="C51:D51"/>
    <mergeCell ref="C65:D65"/>
    <mergeCell ref="C61:D61"/>
    <mergeCell ref="B64:D64"/>
    <mergeCell ref="C66:D66"/>
    <mergeCell ref="I68:J68"/>
    <mergeCell ref="G66:H66"/>
    <mergeCell ref="G67:H67"/>
    <mergeCell ref="G68:H68"/>
    <mergeCell ref="C67:D67"/>
    <mergeCell ref="I66:J66"/>
    <mergeCell ref="I67:J67"/>
    <mergeCell ref="G61:H61"/>
    <mergeCell ref="I61:J61"/>
    <mergeCell ref="G65:H65"/>
    <mergeCell ref="I65:J65"/>
    <mergeCell ref="I31:J31"/>
    <mergeCell ref="I32:J32"/>
    <mergeCell ref="G32:H32"/>
    <mergeCell ref="I33:J33"/>
    <mergeCell ref="G35:H35"/>
    <mergeCell ref="I34:J34"/>
    <mergeCell ref="B40:J40"/>
    <mergeCell ref="C35:D35"/>
    <mergeCell ref="C44:D44"/>
    <mergeCell ref="G51:H51"/>
    <mergeCell ref="I51:J51"/>
    <mergeCell ref="G59:H59"/>
    <mergeCell ref="G60:H60"/>
    <mergeCell ref="I58:J58"/>
    <mergeCell ref="B13:J13"/>
    <mergeCell ref="I14:J14"/>
    <mergeCell ref="G14:H14"/>
    <mergeCell ref="E14:F14"/>
    <mergeCell ref="C14:D14"/>
    <mergeCell ref="B20:J20"/>
    <mergeCell ref="C21:D21"/>
    <mergeCell ref="E21:F21"/>
    <mergeCell ref="G21:H21"/>
    <mergeCell ref="I21:J21"/>
    <mergeCell ref="I30:J30"/>
    <mergeCell ref="I35:J35"/>
    <mergeCell ref="G31:H31"/>
    <mergeCell ref="G30:H30"/>
    <mergeCell ref="B75:D75"/>
    <mergeCell ref="C76:D76"/>
    <mergeCell ref="C77:D77"/>
    <mergeCell ref="C78:D78"/>
    <mergeCell ref="C79:D79"/>
    <mergeCell ref="B9:M9"/>
    <mergeCell ref="G44:H44"/>
    <mergeCell ref="I44:J44"/>
    <mergeCell ref="G33:H33"/>
    <mergeCell ref="G34:H34"/>
    <mergeCell ref="C36:D36"/>
    <mergeCell ref="B10:M10"/>
    <mergeCell ref="C32:D32"/>
    <mergeCell ref="C33:D33"/>
    <mergeCell ref="C34:D34"/>
    <mergeCell ref="B39:K39"/>
  </mergeCells>
  <phoneticPr fontId="9" type="noConversion"/>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C3A49-36C4-48AD-A087-629727064C32}">
  <dimension ref="A1:N110"/>
  <sheetViews>
    <sheetView showGridLines="0" zoomScale="60" zoomScaleNormal="60" workbookViewId="0">
      <selection activeCell="H30" sqref="H30"/>
    </sheetView>
  </sheetViews>
  <sheetFormatPr baseColWidth="10" defaultRowHeight="14.4" x14ac:dyDescent="0.55000000000000004"/>
  <cols>
    <col min="1" max="1" width="32.68359375" bestFit="1" customWidth="1"/>
    <col min="2" max="2" width="27.41796875" customWidth="1"/>
    <col min="3" max="3" width="40.89453125" style="20" customWidth="1"/>
    <col min="4" max="4" width="8.41796875" customWidth="1"/>
    <col min="5" max="5" width="10.578125" style="20" customWidth="1"/>
    <col min="6" max="11" width="8.41796875" customWidth="1"/>
    <col min="12" max="12" width="5.15625" customWidth="1"/>
    <col min="14" max="14" width="50.26171875" bestFit="1" customWidth="1"/>
  </cols>
  <sheetData>
    <row r="1" spans="1:14" x14ac:dyDescent="0.55000000000000004">
      <c r="A1" s="20"/>
    </row>
    <row r="2" spans="1:14" x14ac:dyDescent="0.55000000000000004">
      <c r="A2" s="25" t="s">
        <v>52</v>
      </c>
      <c r="B2" s="250"/>
    </row>
    <row r="3" spans="1:14" x14ac:dyDescent="0.55000000000000004">
      <c r="A3" s="25" t="s">
        <v>53</v>
      </c>
      <c r="B3" s="250"/>
    </row>
    <row r="4" spans="1:14" s="20" customFormat="1" x14ac:dyDescent="0.55000000000000004">
      <c r="A4" s="25"/>
      <c r="B4" s="97"/>
    </row>
    <row r="5" spans="1:14" s="20" customFormat="1" x14ac:dyDescent="0.55000000000000004">
      <c r="A5" s="25"/>
      <c r="B5" s="103" t="s">
        <v>234</v>
      </c>
    </row>
    <row r="6" spans="1:14" s="20" customFormat="1" x14ac:dyDescent="0.55000000000000004">
      <c r="A6" s="25"/>
      <c r="B6" s="250" t="s">
        <v>230</v>
      </c>
      <c r="C6" s="250"/>
      <c r="D6" s="250"/>
      <c r="E6" s="250"/>
      <c r="F6" s="250"/>
      <c r="G6" s="250"/>
      <c r="H6" s="250"/>
      <c r="I6" s="250"/>
      <c r="J6" s="250"/>
      <c r="K6" s="250"/>
      <c r="L6" s="250"/>
      <c r="M6" s="250"/>
      <c r="N6" s="250"/>
    </row>
    <row r="7" spans="1:14" s="20" customFormat="1" x14ac:dyDescent="0.55000000000000004">
      <c r="A7" s="25"/>
      <c r="B7" s="250" t="s">
        <v>231</v>
      </c>
      <c r="C7" s="250"/>
      <c r="D7" s="250"/>
      <c r="E7" s="250"/>
      <c r="F7" s="250"/>
      <c r="G7" s="250"/>
      <c r="H7" s="250"/>
      <c r="I7" s="250"/>
      <c r="J7" s="250"/>
      <c r="K7" s="250"/>
      <c r="L7" s="250"/>
      <c r="M7" s="250"/>
      <c r="N7" s="250"/>
    </row>
    <row r="8" spans="1:14" x14ac:dyDescent="0.55000000000000004">
      <c r="A8" s="25"/>
    </row>
    <row r="9" spans="1:14" x14ac:dyDescent="0.55000000000000004">
      <c r="B9" s="31" t="s">
        <v>42</v>
      </c>
      <c r="D9" s="11"/>
      <c r="F9" s="20"/>
      <c r="G9" s="20"/>
      <c r="H9" s="20"/>
      <c r="I9" s="20"/>
      <c r="J9" s="20"/>
      <c r="K9" s="20"/>
    </row>
    <row r="10" spans="1:14" ht="34.5" customHeight="1" x14ac:dyDescent="0.55000000000000004">
      <c r="B10" s="254" t="s">
        <v>286</v>
      </c>
      <c r="C10" s="257"/>
      <c r="D10" s="257"/>
      <c r="E10" s="257"/>
      <c r="F10" s="257"/>
      <c r="G10" s="257"/>
      <c r="H10" s="257"/>
      <c r="I10" s="257"/>
      <c r="J10" s="257"/>
      <c r="K10" s="257"/>
      <c r="M10" s="53"/>
    </row>
    <row r="11" spans="1:14" x14ac:dyDescent="0.55000000000000004">
      <c r="B11" s="266"/>
      <c r="C11" s="266"/>
      <c r="D11" s="270">
        <v>2019</v>
      </c>
      <c r="E11" s="271"/>
      <c r="F11" s="270">
        <v>2018</v>
      </c>
      <c r="G11" s="271"/>
      <c r="H11" s="270">
        <v>2017</v>
      </c>
      <c r="I11" s="271"/>
      <c r="J11" s="270">
        <v>2016</v>
      </c>
      <c r="K11" s="271"/>
      <c r="N11" s="19"/>
    </row>
    <row r="12" spans="1:14" ht="15.3" customHeight="1" x14ac:dyDescent="0.55000000000000004">
      <c r="B12" s="268" t="s">
        <v>54</v>
      </c>
      <c r="C12" s="5" t="s">
        <v>405</v>
      </c>
      <c r="D12" s="132">
        <v>3</v>
      </c>
      <c r="E12" s="33">
        <f>D12/$D$14</f>
        <v>0.42857142857142855</v>
      </c>
      <c r="F12" s="29">
        <v>3</v>
      </c>
      <c r="G12" s="33">
        <f>F12/$F$14</f>
        <v>0.33333333333333331</v>
      </c>
      <c r="H12" s="29">
        <v>3</v>
      </c>
      <c r="I12" s="33">
        <f>H12/$H$14</f>
        <v>0.27272727272727271</v>
      </c>
      <c r="J12" s="29">
        <v>1</v>
      </c>
      <c r="K12" s="33">
        <f>J12/$J$14</f>
        <v>0.1111111111111111</v>
      </c>
      <c r="N12" s="19"/>
    </row>
    <row r="13" spans="1:14" x14ac:dyDescent="0.55000000000000004">
      <c r="B13" s="268"/>
      <c r="C13" s="34" t="s">
        <v>58</v>
      </c>
      <c r="D13" s="131">
        <v>4</v>
      </c>
      <c r="E13" s="33">
        <f>D13/$D$14</f>
        <v>0.5714285714285714</v>
      </c>
      <c r="F13" s="29">
        <v>6</v>
      </c>
      <c r="G13" s="33">
        <f t="shared" ref="G13:G14" si="0">F13/$F$14</f>
        <v>0.66666666666666663</v>
      </c>
      <c r="H13" s="29">
        <v>8</v>
      </c>
      <c r="I13" s="33">
        <f t="shared" ref="I13:I14" si="1">H13/$H$14</f>
        <v>0.72727272727272729</v>
      </c>
      <c r="J13" s="29">
        <v>8</v>
      </c>
      <c r="K13" s="33">
        <f>J13/$J$14</f>
        <v>0.88888888888888884</v>
      </c>
    </row>
    <row r="14" spans="1:14" x14ac:dyDescent="0.55000000000000004">
      <c r="B14" s="268"/>
      <c r="C14" s="28" t="s">
        <v>10</v>
      </c>
      <c r="D14" s="153">
        <f>SUM(D12:D13)</f>
        <v>7</v>
      </c>
      <c r="E14" s="33">
        <f>D14/$D$14</f>
        <v>1</v>
      </c>
      <c r="F14" s="35">
        <f t="shared" ref="F14:J14" si="2">+SUM(F12:F13)</f>
        <v>9</v>
      </c>
      <c r="G14" s="33">
        <f t="shared" si="0"/>
        <v>1</v>
      </c>
      <c r="H14" s="35">
        <f t="shared" si="2"/>
        <v>11</v>
      </c>
      <c r="I14" s="33">
        <f t="shared" si="1"/>
        <v>1</v>
      </c>
      <c r="J14" s="35">
        <f t="shared" si="2"/>
        <v>9</v>
      </c>
      <c r="K14" s="33">
        <f>J14/$J$14</f>
        <v>1</v>
      </c>
    </row>
    <row r="15" spans="1:14" s="20" customFormat="1" x14ac:dyDescent="0.55000000000000004">
      <c r="B15" s="268" t="s">
        <v>246</v>
      </c>
      <c r="C15" s="5" t="s">
        <v>404</v>
      </c>
      <c r="D15" s="131">
        <v>11</v>
      </c>
      <c r="E15" s="33">
        <f>D15/$D$17</f>
        <v>0.39285714285714285</v>
      </c>
      <c r="F15" s="272" t="s">
        <v>251</v>
      </c>
      <c r="G15" s="273"/>
      <c r="H15" s="272" t="s">
        <v>251</v>
      </c>
      <c r="I15" s="273"/>
      <c r="J15" s="272" t="s">
        <v>251</v>
      </c>
      <c r="K15" s="273"/>
    </row>
    <row r="16" spans="1:14" s="20" customFormat="1" x14ac:dyDescent="0.55000000000000004">
      <c r="B16" s="286"/>
      <c r="C16" s="34" t="s">
        <v>58</v>
      </c>
      <c r="D16" s="131">
        <v>17</v>
      </c>
      <c r="E16" s="33">
        <f>D16/$D$17</f>
        <v>0.6071428571428571</v>
      </c>
      <c r="F16" s="274"/>
      <c r="G16" s="275"/>
      <c r="H16" s="274"/>
      <c r="I16" s="275"/>
      <c r="J16" s="274"/>
      <c r="K16" s="275"/>
    </row>
    <row r="17" spans="2:12" s="20" customFormat="1" x14ac:dyDescent="0.55000000000000004">
      <c r="B17" s="287"/>
      <c r="C17" s="28" t="s">
        <v>10</v>
      </c>
      <c r="D17" s="153">
        <f>SUM(D15:D16)</f>
        <v>28</v>
      </c>
      <c r="E17" s="33">
        <f>D17/$D$17</f>
        <v>1</v>
      </c>
      <c r="F17" s="276"/>
      <c r="G17" s="277"/>
      <c r="H17" s="276"/>
      <c r="I17" s="277"/>
      <c r="J17" s="276"/>
      <c r="K17" s="277"/>
    </row>
    <row r="18" spans="2:12" x14ac:dyDescent="0.55000000000000004">
      <c r="B18" s="268" t="s">
        <v>247</v>
      </c>
      <c r="C18" s="5" t="s">
        <v>57</v>
      </c>
      <c r="D18" s="132">
        <v>44</v>
      </c>
      <c r="E18" s="33">
        <f>D18/$D$20</f>
        <v>0.33587786259541985</v>
      </c>
      <c r="F18" s="29">
        <v>47</v>
      </c>
      <c r="G18" s="33">
        <f>F18/$F$20</f>
        <v>0.31543624161073824</v>
      </c>
      <c r="H18" s="29">
        <v>59</v>
      </c>
      <c r="I18" s="33">
        <f>H18/$H$20</f>
        <v>0.36419753086419754</v>
      </c>
      <c r="J18" s="29">
        <v>25</v>
      </c>
      <c r="K18" s="33">
        <f>J18/$J$20</f>
        <v>0.390625</v>
      </c>
    </row>
    <row r="19" spans="2:12" x14ac:dyDescent="0.55000000000000004">
      <c r="B19" s="268"/>
      <c r="C19" s="34" t="s">
        <v>58</v>
      </c>
      <c r="D19" s="131">
        <v>87</v>
      </c>
      <c r="E19" s="33">
        <f>D19/$D$20</f>
        <v>0.66412213740458015</v>
      </c>
      <c r="F19" s="29">
        <v>102</v>
      </c>
      <c r="G19" s="33">
        <f>F19/$F$20</f>
        <v>0.68456375838926176</v>
      </c>
      <c r="H19" s="29">
        <v>103</v>
      </c>
      <c r="I19" s="33">
        <f t="shared" ref="I19:I20" si="3">H19/$H$20</f>
        <v>0.63580246913580252</v>
      </c>
      <c r="J19" s="29">
        <v>39</v>
      </c>
      <c r="K19" s="33">
        <f t="shared" ref="K19:K20" si="4">J19/$J$20</f>
        <v>0.609375</v>
      </c>
    </row>
    <row r="20" spans="2:12" x14ac:dyDescent="0.55000000000000004">
      <c r="B20" s="268"/>
      <c r="C20" s="28" t="s">
        <v>10</v>
      </c>
      <c r="D20" s="153">
        <f>+SUM(D18:D19)</f>
        <v>131</v>
      </c>
      <c r="E20" s="33">
        <f>D20/$D$20</f>
        <v>1</v>
      </c>
      <c r="F20" s="35">
        <f t="shared" ref="F20" si="5">+SUM(F18:F19)</f>
        <v>149</v>
      </c>
      <c r="G20" s="33">
        <f>F20/$F$20</f>
        <v>1</v>
      </c>
      <c r="H20" s="35">
        <f t="shared" ref="H20" si="6">+SUM(H18:H19)</f>
        <v>162</v>
      </c>
      <c r="I20" s="33">
        <f t="shared" si="3"/>
        <v>1</v>
      </c>
      <c r="J20" s="35">
        <f t="shared" ref="J20" si="7">+SUM(J18:J19)</f>
        <v>64</v>
      </c>
      <c r="K20" s="33">
        <f t="shared" si="4"/>
        <v>1</v>
      </c>
    </row>
    <row r="21" spans="2:12" x14ac:dyDescent="0.55000000000000004">
      <c r="B21" s="269" t="s">
        <v>2</v>
      </c>
      <c r="C21" s="24" t="s">
        <v>57</v>
      </c>
      <c r="D21" s="154">
        <f>D12+D15+D18</f>
        <v>58</v>
      </c>
      <c r="E21" s="101">
        <f>D21/$D$23</f>
        <v>0.3493975903614458</v>
      </c>
      <c r="F21" s="6">
        <f>F12+F18</f>
        <v>50</v>
      </c>
      <c r="G21" s="38">
        <f>F21/$F$23</f>
        <v>0.31645569620253167</v>
      </c>
      <c r="H21" s="6">
        <f>H12+H18</f>
        <v>62</v>
      </c>
      <c r="I21" s="38">
        <f>H21/$H$23</f>
        <v>0.3583815028901734</v>
      </c>
      <c r="J21" s="6">
        <f>J12+J18</f>
        <v>26</v>
      </c>
      <c r="K21" s="38">
        <f>J21/$J$23</f>
        <v>0.35616438356164382</v>
      </c>
    </row>
    <row r="22" spans="2:12" x14ac:dyDescent="0.55000000000000004">
      <c r="B22" s="269"/>
      <c r="C22" s="28" t="s">
        <v>58</v>
      </c>
      <c r="D22" s="165">
        <f>D13+D16+D19</f>
        <v>108</v>
      </c>
      <c r="E22" s="101">
        <f t="shared" ref="E22:E23" si="8">D22/$D$23</f>
        <v>0.6506024096385542</v>
      </c>
      <c r="F22" s="27">
        <f>F13+F19</f>
        <v>108</v>
      </c>
      <c r="G22" s="38">
        <f>F22/$F$23</f>
        <v>0.68354430379746833</v>
      </c>
      <c r="H22" s="27">
        <f>H13+H19</f>
        <v>111</v>
      </c>
      <c r="I22" s="38">
        <f>H22/$H$23</f>
        <v>0.64161849710982655</v>
      </c>
      <c r="J22" s="27">
        <f>J13+J19</f>
        <v>47</v>
      </c>
      <c r="K22" s="38">
        <f>J22/$J$23</f>
        <v>0.64383561643835618</v>
      </c>
    </row>
    <row r="23" spans="2:12" x14ac:dyDescent="0.55000000000000004">
      <c r="B23" s="269"/>
      <c r="C23" s="28" t="s">
        <v>2</v>
      </c>
      <c r="D23" s="166">
        <f>SUM(D21:D22)</f>
        <v>166</v>
      </c>
      <c r="E23" s="101">
        <f t="shared" si="8"/>
        <v>1</v>
      </c>
      <c r="F23" s="30">
        <f t="shared" ref="F23:J23" si="9">SUM(F21:F22)</f>
        <v>158</v>
      </c>
      <c r="G23" s="38">
        <f>F23/$F$23</f>
        <v>1</v>
      </c>
      <c r="H23" s="30">
        <f t="shared" si="9"/>
        <v>173</v>
      </c>
      <c r="I23" s="38">
        <f>H23/$H$23</f>
        <v>1</v>
      </c>
      <c r="J23" s="30">
        <f t="shared" si="9"/>
        <v>73</v>
      </c>
      <c r="K23" s="38">
        <f>J23/$J$23</f>
        <v>1</v>
      </c>
    </row>
    <row r="24" spans="2:12" s="20" customFormat="1" x14ac:dyDescent="0.55000000000000004">
      <c r="B24" s="115"/>
      <c r="C24" s="116"/>
      <c r="D24" s="39"/>
      <c r="E24" s="117"/>
      <c r="F24" s="39"/>
      <c r="G24" s="118"/>
      <c r="H24" s="39"/>
      <c r="I24" s="118"/>
      <c r="J24" s="39"/>
      <c r="K24" s="118"/>
    </row>
    <row r="25" spans="2:12" s="20" customFormat="1" x14ac:dyDescent="0.55000000000000004">
      <c r="B25" s="247" t="s">
        <v>248</v>
      </c>
      <c r="C25" s="116"/>
      <c r="D25" s="39"/>
      <c r="E25" s="117"/>
      <c r="F25" s="39"/>
      <c r="G25" s="118"/>
      <c r="H25" s="39"/>
      <c r="I25" s="118"/>
      <c r="J25" s="39"/>
      <c r="K25" s="118"/>
    </row>
    <row r="26" spans="2:12" s="20" customFormat="1" ht="14.4" customHeight="1" x14ac:dyDescent="0.55000000000000004">
      <c r="B26" s="260" t="s">
        <v>249</v>
      </c>
      <c r="C26" s="260"/>
      <c r="D26" s="260"/>
      <c r="E26" s="260"/>
      <c r="F26" s="260"/>
      <c r="G26" s="260"/>
      <c r="H26" s="260"/>
      <c r="I26" s="260"/>
      <c r="J26" s="260"/>
      <c r="K26" s="260"/>
    </row>
    <row r="27" spans="2:12" s="20" customFormat="1" ht="14.4" customHeight="1" x14ac:dyDescent="0.55000000000000004">
      <c r="B27" s="260" t="s">
        <v>250</v>
      </c>
      <c r="C27" s="260"/>
      <c r="D27" s="260"/>
      <c r="E27" s="260"/>
      <c r="F27" s="260"/>
      <c r="G27" s="260"/>
      <c r="H27" s="260"/>
      <c r="I27" s="260"/>
      <c r="J27" s="260"/>
      <c r="K27" s="260"/>
      <c r="L27" s="260"/>
    </row>
    <row r="29" spans="2:12" x14ac:dyDescent="0.55000000000000004">
      <c r="B29" s="31" t="s">
        <v>18</v>
      </c>
    </row>
    <row r="30" spans="2:12" ht="37.5" customHeight="1" x14ac:dyDescent="0.55000000000000004">
      <c r="B30" s="264" t="s">
        <v>287</v>
      </c>
      <c r="C30" s="265"/>
      <c r="D30" s="265"/>
      <c r="E30" s="265"/>
      <c r="F30" s="265"/>
      <c r="G30" s="265"/>
      <c r="H30" s="93"/>
      <c r="I30" s="93"/>
      <c r="J30" s="93"/>
      <c r="K30" s="93"/>
    </row>
    <row r="31" spans="2:12" x14ac:dyDescent="0.55000000000000004">
      <c r="B31" s="266"/>
      <c r="C31" s="266"/>
      <c r="D31" s="267">
        <v>2019</v>
      </c>
      <c r="E31" s="267"/>
      <c r="F31" s="267">
        <v>2018</v>
      </c>
      <c r="G31" s="267"/>
      <c r="H31" s="263"/>
      <c r="I31" s="263"/>
      <c r="J31" s="263"/>
      <c r="K31" s="263"/>
    </row>
    <row r="32" spans="2:12" x14ac:dyDescent="0.55000000000000004">
      <c r="B32" s="278" t="s">
        <v>279</v>
      </c>
      <c r="C32" s="278"/>
      <c r="D32" s="131">
        <v>23</v>
      </c>
      <c r="E32" s="156">
        <f>D32/$D$37</f>
        <v>0.13855421686746988</v>
      </c>
      <c r="F32" s="29">
        <v>19</v>
      </c>
      <c r="G32" s="33">
        <f>F32/$F$37</f>
        <v>0.12025316455696203</v>
      </c>
      <c r="H32" s="127"/>
      <c r="I32" s="127"/>
      <c r="J32" s="127"/>
      <c r="K32" s="127"/>
    </row>
    <row r="33" spans="2:11" x14ac:dyDescent="0.55000000000000004">
      <c r="B33" s="278" t="s">
        <v>59</v>
      </c>
      <c r="C33" s="278"/>
      <c r="D33" s="131">
        <v>7</v>
      </c>
      <c r="E33" s="156">
        <f t="shared" ref="E33:E36" si="10">D33/$D$37</f>
        <v>4.2168674698795178E-2</v>
      </c>
      <c r="F33" s="29">
        <v>8</v>
      </c>
      <c r="G33" s="33">
        <f t="shared" ref="G33:G36" si="11">F33/$F$37</f>
        <v>5.0632911392405063E-2</v>
      </c>
      <c r="H33" s="127"/>
      <c r="I33" s="127"/>
      <c r="J33" s="127"/>
      <c r="K33" s="127"/>
    </row>
    <row r="34" spans="2:11" x14ac:dyDescent="0.55000000000000004">
      <c r="B34" s="278" t="s">
        <v>60</v>
      </c>
      <c r="C34" s="278"/>
      <c r="D34" s="131">
        <v>31</v>
      </c>
      <c r="E34" s="156">
        <f t="shared" si="10"/>
        <v>0.18674698795180722</v>
      </c>
      <c r="F34" s="29">
        <v>24</v>
      </c>
      <c r="G34" s="33">
        <f t="shared" si="11"/>
        <v>0.15189873417721519</v>
      </c>
      <c r="H34" s="127"/>
      <c r="I34" s="127"/>
      <c r="J34" s="127"/>
      <c r="K34" s="127"/>
    </row>
    <row r="35" spans="2:11" x14ac:dyDescent="0.55000000000000004">
      <c r="B35" s="278" t="s">
        <v>403</v>
      </c>
      <c r="C35" s="278"/>
      <c r="D35" s="131">
        <v>85</v>
      </c>
      <c r="E35" s="156">
        <f t="shared" si="10"/>
        <v>0.51204819277108438</v>
      </c>
      <c r="F35" s="29">
        <v>85</v>
      </c>
      <c r="G35" s="33">
        <f t="shared" si="11"/>
        <v>0.53797468354430378</v>
      </c>
      <c r="H35" s="127"/>
      <c r="I35" s="127"/>
      <c r="J35" s="127"/>
      <c r="K35" s="127"/>
    </row>
    <row r="36" spans="2:11" s="20" customFormat="1" x14ac:dyDescent="0.55000000000000004">
      <c r="B36" s="278" t="s">
        <v>62</v>
      </c>
      <c r="C36" s="278"/>
      <c r="D36" s="131">
        <v>20</v>
      </c>
      <c r="E36" s="156">
        <f t="shared" si="10"/>
        <v>0.12048192771084337</v>
      </c>
      <c r="F36" s="29">
        <v>22</v>
      </c>
      <c r="G36" s="33">
        <f t="shared" si="11"/>
        <v>0.13924050632911392</v>
      </c>
      <c r="H36" s="127"/>
      <c r="I36" s="127"/>
      <c r="J36" s="127"/>
      <c r="K36" s="127"/>
    </row>
    <row r="37" spans="2:11" x14ac:dyDescent="0.55000000000000004">
      <c r="B37" s="282" t="s">
        <v>10</v>
      </c>
      <c r="C37" s="282"/>
      <c r="D37" s="153">
        <f>SUM(D32:D36)</f>
        <v>166</v>
      </c>
      <c r="E37" s="155">
        <f t="shared" ref="E37:G37" si="12">SUM(E32:E36)</f>
        <v>1</v>
      </c>
      <c r="F37" s="130">
        <f t="shared" si="12"/>
        <v>158</v>
      </c>
      <c r="G37" s="36">
        <f t="shared" si="12"/>
        <v>0.99999999999999989</v>
      </c>
      <c r="H37" s="84"/>
      <c r="I37" s="84"/>
      <c r="J37" s="84"/>
      <c r="K37" s="84"/>
    </row>
    <row r="38" spans="2:11" s="20" customFormat="1" x14ac:dyDescent="0.55000000000000004">
      <c r="B38" s="77"/>
      <c r="C38" s="77"/>
      <c r="D38" s="84"/>
      <c r="E38" s="171"/>
      <c r="F38" s="75"/>
      <c r="G38" s="78"/>
      <c r="H38" s="84"/>
      <c r="I38" s="84"/>
      <c r="J38" s="84"/>
      <c r="K38" s="84"/>
    </row>
    <row r="39" spans="2:11" s="20" customFormat="1" x14ac:dyDescent="0.55000000000000004">
      <c r="B39" s="31" t="s">
        <v>63</v>
      </c>
      <c r="F39" s="75"/>
      <c r="G39" s="78"/>
      <c r="H39" s="84"/>
      <c r="I39" s="84"/>
      <c r="J39" s="84"/>
      <c r="K39" s="84"/>
    </row>
    <row r="40" spans="2:11" s="20" customFormat="1" ht="36.9" customHeight="1" x14ac:dyDescent="0.55000000000000004">
      <c r="B40" s="279" t="s">
        <v>383</v>
      </c>
      <c r="C40" s="280"/>
      <c r="D40" s="280"/>
      <c r="E40" s="281"/>
      <c r="F40" s="75"/>
      <c r="G40" s="78"/>
      <c r="H40" s="84"/>
      <c r="I40" s="84"/>
      <c r="J40" s="84"/>
      <c r="K40" s="84"/>
    </row>
    <row r="41" spans="2:11" s="20" customFormat="1" x14ac:dyDescent="0.55000000000000004">
      <c r="B41" s="278" t="s">
        <v>279</v>
      </c>
      <c r="C41" s="278"/>
      <c r="D41" s="167">
        <v>23</v>
      </c>
      <c r="E41" s="168">
        <f>D41/$D$46</f>
        <v>0.19658119658119658</v>
      </c>
      <c r="F41" s="75"/>
      <c r="G41" s="78"/>
      <c r="H41" s="84"/>
      <c r="I41" s="84"/>
      <c r="J41" s="84"/>
      <c r="K41" s="84"/>
    </row>
    <row r="42" spans="2:11" s="20" customFormat="1" x14ac:dyDescent="0.55000000000000004">
      <c r="B42" s="278" t="s">
        <v>59</v>
      </c>
      <c r="C42" s="278"/>
      <c r="D42" s="167">
        <v>5</v>
      </c>
      <c r="E42" s="168">
        <f>D42/$D$46</f>
        <v>4.2735042735042736E-2</v>
      </c>
      <c r="F42" s="75"/>
      <c r="G42" s="78"/>
      <c r="H42" s="84"/>
      <c r="I42" s="84"/>
      <c r="J42" s="84"/>
      <c r="K42" s="84"/>
    </row>
    <row r="43" spans="2:11" s="20" customFormat="1" x14ac:dyDescent="0.55000000000000004">
      <c r="B43" s="278" t="s">
        <v>60</v>
      </c>
      <c r="C43" s="278"/>
      <c r="D43" s="167">
        <v>24</v>
      </c>
      <c r="E43" s="168">
        <f>D43/$D$46</f>
        <v>0.20512820512820512</v>
      </c>
      <c r="F43" s="75"/>
      <c r="G43" s="78"/>
      <c r="H43" s="84"/>
      <c r="I43" s="84"/>
      <c r="J43" s="84"/>
      <c r="K43" s="84"/>
    </row>
    <row r="44" spans="2:11" s="20" customFormat="1" x14ac:dyDescent="0.55000000000000004">
      <c r="B44" s="278" t="s">
        <v>407</v>
      </c>
      <c r="C44" s="278"/>
      <c r="D44" s="167">
        <v>63</v>
      </c>
      <c r="E44" s="168">
        <f>D44/$D$46</f>
        <v>0.53846153846153844</v>
      </c>
      <c r="F44" s="75"/>
      <c r="G44" s="78"/>
      <c r="H44" s="84"/>
      <c r="I44" s="84"/>
      <c r="J44" s="84"/>
      <c r="K44" s="84"/>
    </row>
    <row r="45" spans="2:11" s="20" customFormat="1" x14ac:dyDescent="0.55000000000000004">
      <c r="B45" s="278" t="s">
        <v>62</v>
      </c>
      <c r="C45" s="278"/>
      <c r="D45" s="167">
        <v>2</v>
      </c>
      <c r="E45" s="168">
        <f>D45/$D$46</f>
        <v>1.7094017094017096E-2</v>
      </c>
      <c r="F45" s="75"/>
      <c r="G45" s="78"/>
      <c r="H45" s="84"/>
      <c r="I45" s="84"/>
      <c r="J45" s="84"/>
      <c r="K45" s="84"/>
    </row>
    <row r="46" spans="2:11" s="20" customFormat="1" x14ac:dyDescent="0.55000000000000004">
      <c r="B46" s="282" t="s">
        <v>10</v>
      </c>
      <c r="C46" s="282"/>
      <c r="D46" s="169">
        <f>SUM(D41:D45)</f>
        <v>117</v>
      </c>
      <c r="E46" s="170">
        <f t="shared" ref="E46" si="13">SUM(E41:E45)</f>
        <v>1</v>
      </c>
      <c r="F46" s="75"/>
      <c r="G46" s="78"/>
      <c r="H46" s="84"/>
      <c r="I46" s="84"/>
      <c r="J46" s="84"/>
      <c r="K46" s="84"/>
    </row>
    <row r="47" spans="2:11" s="20" customFormat="1" x14ac:dyDescent="0.55000000000000004">
      <c r="B47" s="77"/>
      <c r="C47" s="77"/>
      <c r="D47" s="172"/>
      <c r="E47" s="173"/>
      <c r="F47" s="75"/>
      <c r="G47" s="78"/>
      <c r="H47" s="84"/>
      <c r="I47" s="84"/>
      <c r="J47" s="84"/>
      <c r="K47" s="84"/>
    </row>
    <row r="48" spans="2:11" s="20" customFormat="1" x14ac:dyDescent="0.55000000000000004">
      <c r="B48" s="31" t="s">
        <v>66</v>
      </c>
      <c r="F48" s="75"/>
      <c r="G48" s="78"/>
      <c r="H48" s="84"/>
      <c r="I48" s="84"/>
      <c r="J48" s="84"/>
      <c r="K48" s="84"/>
    </row>
    <row r="49" spans="2:11" s="20" customFormat="1" ht="31.5" customHeight="1" x14ac:dyDescent="0.55000000000000004">
      <c r="B49" s="264" t="s">
        <v>284</v>
      </c>
      <c r="C49" s="264"/>
      <c r="D49" s="264"/>
      <c r="E49" s="264"/>
      <c r="F49" s="75"/>
      <c r="G49" s="78"/>
      <c r="H49" s="84"/>
      <c r="I49" s="84"/>
      <c r="J49" s="84"/>
      <c r="K49" s="84"/>
    </row>
    <row r="50" spans="2:11" s="20" customFormat="1" x14ac:dyDescent="0.55000000000000004">
      <c r="B50" s="278" t="s">
        <v>280</v>
      </c>
      <c r="C50" s="278"/>
      <c r="D50" s="167">
        <v>108</v>
      </c>
      <c r="E50" s="168">
        <f t="shared" ref="E50:E56" si="14">D50/$D$57</f>
        <v>0.6506024096385542</v>
      </c>
      <c r="F50" s="75"/>
      <c r="G50" s="78"/>
      <c r="H50" s="84"/>
      <c r="I50" s="84"/>
      <c r="J50" s="84"/>
      <c r="K50" s="84"/>
    </row>
    <row r="51" spans="2:11" s="20" customFormat="1" x14ac:dyDescent="0.55000000000000004">
      <c r="B51" s="278" t="s">
        <v>281</v>
      </c>
      <c r="C51" s="278"/>
      <c r="D51" s="167">
        <v>8</v>
      </c>
      <c r="E51" s="168">
        <f t="shared" si="14"/>
        <v>4.8192771084337352E-2</v>
      </c>
      <c r="F51" s="75"/>
      <c r="G51" s="78"/>
      <c r="H51" s="84"/>
      <c r="I51" s="84"/>
      <c r="J51" s="84"/>
      <c r="K51" s="84"/>
    </row>
    <row r="52" spans="2:11" s="20" customFormat="1" x14ac:dyDescent="0.55000000000000004">
      <c r="B52" s="278" t="s">
        <v>282</v>
      </c>
      <c r="C52" s="278"/>
      <c r="D52" s="167">
        <v>7</v>
      </c>
      <c r="E52" s="168">
        <f t="shared" si="14"/>
        <v>4.2168674698795178E-2</v>
      </c>
      <c r="F52" s="75"/>
      <c r="G52" s="78"/>
      <c r="H52" s="84"/>
      <c r="I52" s="84"/>
      <c r="J52" s="84"/>
      <c r="K52" s="84"/>
    </row>
    <row r="53" spans="2:11" s="20" customFormat="1" x14ac:dyDescent="0.55000000000000004">
      <c r="B53" s="278" t="s">
        <v>382</v>
      </c>
      <c r="C53" s="278"/>
      <c r="D53" s="167">
        <v>9</v>
      </c>
      <c r="E53" s="168">
        <f t="shared" si="14"/>
        <v>5.4216867469879519E-2</v>
      </c>
      <c r="F53" s="75"/>
      <c r="G53" s="78"/>
      <c r="H53" s="84"/>
      <c r="I53" s="84"/>
      <c r="J53" s="84"/>
      <c r="K53" s="84"/>
    </row>
    <row r="54" spans="2:11" s="20" customFormat="1" x14ac:dyDescent="0.55000000000000004">
      <c r="B54" s="278" t="s">
        <v>371</v>
      </c>
      <c r="C54" s="278"/>
      <c r="D54" s="167">
        <v>16</v>
      </c>
      <c r="E54" s="168">
        <f t="shared" si="14"/>
        <v>9.6385542168674704E-2</v>
      </c>
      <c r="F54" s="75"/>
      <c r="G54" s="78"/>
      <c r="H54" s="84"/>
      <c r="I54" s="84"/>
      <c r="J54" s="84"/>
      <c r="K54" s="84"/>
    </row>
    <row r="55" spans="2:11" s="20" customFormat="1" x14ac:dyDescent="0.55000000000000004">
      <c r="B55" s="291" t="s">
        <v>283</v>
      </c>
      <c r="C55" s="292"/>
      <c r="D55" s="167">
        <v>11</v>
      </c>
      <c r="E55" s="168">
        <f t="shared" si="14"/>
        <v>6.6265060240963861E-2</v>
      </c>
      <c r="F55" s="75"/>
      <c r="G55" s="78"/>
      <c r="H55" s="84"/>
      <c r="I55" s="84"/>
      <c r="J55" s="84"/>
      <c r="K55" s="84"/>
    </row>
    <row r="56" spans="2:11" s="20" customFormat="1" x14ac:dyDescent="0.55000000000000004">
      <c r="B56" s="291" t="s">
        <v>370</v>
      </c>
      <c r="C56" s="292"/>
      <c r="D56" s="167">
        <v>7</v>
      </c>
      <c r="E56" s="168">
        <f t="shared" si="14"/>
        <v>4.2168674698795178E-2</v>
      </c>
      <c r="F56" s="75"/>
      <c r="G56" s="78"/>
      <c r="H56" s="84"/>
      <c r="I56" s="84"/>
      <c r="J56" s="84"/>
      <c r="K56" s="84"/>
    </row>
    <row r="57" spans="2:11" s="20" customFormat="1" x14ac:dyDescent="0.55000000000000004">
      <c r="B57" s="282" t="s">
        <v>10</v>
      </c>
      <c r="C57" s="282"/>
      <c r="D57" s="169">
        <f>SUM(D50:D56)</f>
        <v>166</v>
      </c>
      <c r="E57" s="170">
        <f>SUM(E50:E56)</f>
        <v>1</v>
      </c>
      <c r="F57" s="75"/>
      <c r="G57" s="78"/>
      <c r="H57" s="84"/>
      <c r="I57" s="84"/>
      <c r="J57" s="84"/>
      <c r="K57" s="84"/>
    </row>
    <row r="58" spans="2:11" s="20" customFormat="1" x14ac:dyDescent="0.55000000000000004">
      <c r="B58" s="77"/>
      <c r="C58" s="77"/>
      <c r="D58" s="75"/>
      <c r="E58" s="75"/>
      <c r="F58" s="75"/>
      <c r="G58" s="78"/>
      <c r="H58" s="75"/>
      <c r="I58" s="75"/>
      <c r="J58" s="75"/>
      <c r="K58" s="75"/>
    </row>
    <row r="59" spans="2:11" x14ac:dyDescent="0.55000000000000004">
      <c r="B59" s="31" t="s">
        <v>67</v>
      </c>
      <c r="D59" s="20"/>
      <c r="F59" s="20"/>
      <c r="G59" s="20"/>
      <c r="H59" s="20"/>
      <c r="I59" s="20"/>
      <c r="J59" s="20"/>
      <c r="K59" s="20"/>
    </row>
    <row r="60" spans="2:11" ht="35.25" customHeight="1" x14ac:dyDescent="0.55000000000000004">
      <c r="B60" s="264" t="s">
        <v>288</v>
      </c>
      <c r="C60" s="265"/>
      <c r="D60" s="265"/>
      <c r="E60" s="265"/>
      <c r="F60" s="265"/>
      <c r="G60" s="265"/>
      <c r="H60" s="93"/>
      <c r="I60" s="93"/>
      <c r="J60" s="93"/>
      <c r="K60" s="93"/>
    </row>
    <row r="61" spans="2:11" x14ac:dyDescent="0.55000000000000004">
      <c r="B61" s="266"/>
      <c r="C61" s="266"/>
      <c r="D61" s="267">
        <v>2019</v>
      </c>
      <c r="E61" s="267"/>
      <c r="F61" s="267">
        <v>2018</v>
      </c>
      <c r="G61" s="267"/>
      <c r="H61" s="263"/>
      <c r="I61" s="263"/>
      <c r="J61" s="263"/>
      <c r="K61" s="263"/>
    </row>
    <row r="62" spans="2:11" x14ac:dyDescent="0.55000000000000004">
      <c r="B62" s="291" t="s">
        <v>64</v>
      </c>
      <c r="C62" s="292"/>
      <c r="D62" s="131">
        <v>71</v>
      </c>
      <c r="E62" s="32">
        <f>D62/$D$64</f>
        <v>0.42771084337349397</v>
      </c>
      <c r="F62" s="167">
        <v>68</v>
      </c>
      <c r="G62" s="163">
        <f>F62/$F$64</f>
        <v>0.43037974683544306</v>
      </c>
      <c r="H62" s="127"/>
      <c r="I62" s="127"/>
      <c r="J62" s="127"/>
      <c r="K62" s="127"/>
    </row>
    <row r="63" spans="2:11" x14ac:dyDescent="0.55000000000000004">
      <c r="B63" s="291" t="s">
        <v>65</v>
      </c>
      <c r="C63" s="292"/>
      <c r="D63" s="131">
        <v>95</v>
      </c>
      <c r="E63" s="32">
        <f>D63/$D$64</f>
        <v>0.57228915662650603</v>
      </c>
      <c r="F63" s="167">
        <v>90</v>
      </c>
      <c r="G63" s="163">
        <f t="shared" ref="G63" si="15">F63/$F$64</f>
        <v>0.569620253164557</v>
      </c>
      <c r="H63" s="127"/>
      <c r="I63" s="127"/>
      <c r="J63" s="127"/>
      <c r="K63" s="127"/>
    </row>
    <row r="64" spans="2:11" x14ac:dyDescent="0.55000000000000004">
      <c r="B64" s="293" t="s">
        <v>10</v>
      </c>
      <c r="C64" s="294"/>
      <c r="D64" s="153">
        <f>SUM(D62:D63)</f>
        <v>166</v>
      </c>
      <c r="E64" s="162">
        <f t="shared" ref="E64:G64" si="16">SUM(E62:E63)</f>
        <v>1</v>
      </c>
      <c r="F64" s="169">
        <f t="shared" si="16"/>
        <v>158</v>
      </c>
      <c r="G64" s="162">
        <f t="shared" si="16"/>
        <v>1</v>
      </c>
      <c r="H64" s="84"/>
      <c r="I64" s="84"/>
      <c r="J64" s="84"/>
      <c r="K64" s="84"/>
    </row>
    <row r="66" spans="2:14" x14ac:dyDescent="0.55000000000000004">
      <c r="B66" s="31" t="s">
        <v>71</v>
      </c>
      <c r="D66" s="20"/>
      <c r="F66" s="20"/>
      <c r="G66" s="20"/>
      <c r="H66" s="20"/>
      <c r="I66" s="20"/>
      <c r="J66" s="20"/>
      <c r="K66" s="20"/>
    </row>
    <row r="67" spans="2:14" ht="32.25" customHeight="1" x14ac:dyDescent="0.55000000000000004">
      <c r="B67" s="279" t="s">
        <v>289</v>
      </c>
      <c r="C67" s="288"/>
      <c r="D67" s="288"/>
      <c r="E67" s="288"/>
      <c r="F67" s="288"/>
      <c r="G67" s="288"/>
      <c r="H67" s="288"/>
      <c r="I67" s="288"/>
      <c r="J67" s="288"/>
      <c r="K67" s="289"/>
    </row>
    <row r="68" spans="2:14" ht="31" customHeight="1" x14ac:dyDescent="0.55000000000000004">
      <c r="B68" s="266"/>
      <c r="C68" s="266"/>
      <c r="D68" s="295" t="s">
        <v>54</v>
      </c>
      <c r="E68" s="296"/>
      <c r="F68" s="258" t="s">
        <v>246</v>
      </c>
      <c r="G68" s="297"/>
      <c r="H68" s="298" t="s">
        <v>247</v>
      </c>
      <c r="I68" s="299"/>
      <c r="J68" s="306" t="s">
        <v>10</v>
      </c>
      <c r="K68" s="297"/>
    </row>
    <row r="69" spans="2:14" x14ac:dyDescent="0.55000000000000004">
      <c r="B69" s="291" t="s">
        <v>384</v>
      </c>
      <c r="C69" s="292"/>
      <c r="D69" s="131">
        <v>0</v>
      </c>
      <c r="E69" s="157">
        <f>D69/$D$72</f>
        <v>0</v>
      </c>
      <c r="F69" s="131">
        <v>5</v>
      </c>
      <c r="G69" s="158">
        <f>F69/$F$72</f>
        <v>0.17857142857142858</v>
      </c>
      <c r="H69" s="131">
        <v>63</v>
      </c>
      <c r="I69" s="158">
        <f>H69/$H$72</f>
        <v>0.48091603053435117</v>
      </c>
      <c r="J69" s="131">
        <f>D69+F69+H69</f>
        <v>68</v>
      </c>
      <c r="K69" s="33">
        <f>J69/$J$72</f>
        <v>0.40963855421686746</v>
      </c>
    </row>
    <row r="70" spans="2:14" s="20" customFormat="1" x14ac:dyDescent="0.55000000000000004">
      <c r="B70" s="291" t="s">
        <v>68</v>
      </c>
      <c r="C70" s="292"/>
      <c r="D70" s="131">
        <v>5</v>
      </c>
      <c r="E70" s="157">
        <f>D70/$D$72</f>
        <v>0.7142857142857143</v>
      </c>
      <c r="F70" s="131">
        <v>19</v>
      </c>
      <c r="G70" s="158">
        <f>F70/$F$72</f>
        <v>0.6785714285714286</v>
      </c>
      <c r="H70" s="131">
        <v>52</v>
      </c>
      <c r="I70" s="158">
        <f>H70/$H$72</f>
        <v>0.39694656488549618</v>
      </c>
      <c r="J70" s="131">
        <f>D70+F70+H70</f>
        <v>76</v>
      </c>
      <c r="K70" s="33">
        <f>J70/$J$72</f>
        <v>0.45783132530120479</v>
      </c>
    </row>
    <row r="71" spans="2:14" x14ac:dyDescent="0.55000000000000004">
      <c r="B71" s="291" t="s">
        <v>385</v>
      </c>
      <c r="C71" s="292"/>
      <c r="D71" s="131">
        <v>2</v>
      </c>
      <c r="E71" s="157">
        <f t="shared" ref="E71" si="17">D71/$D$72</f>
        <v>0.2857142857142857</v>
      </c>
      <c r="F71" s="131">
        <v>4</v>
      </c>
      <c r="G71" s="158">
        <f t="shared" ref="G71" si="18">F71/$F$72</f>
        <v>0.14285714285714285</v>
      </c>
      <c r="H71" s="131">
        <v>16</v>
      </c>
      <c r="I71" s="158">
        <f t="shared" ref="I71" si="19">H71/$H$72</f>
        <v>0.12213740458015267</v>
      </c>
      <c r="J71" s="131">
        <f>D71+F71+H71</f>
        <v>22</v>
      </c>
      <c r="K71" s="33">
        <f>J71/$J$72</f>
        <v>0.13253012048192772</v>
      </c>
    </row>
    <row r="72" spans="2:14" x14ac:dyDescent="0.55000000000000004">
      <c r="B72" s="293" t="s">
        <v>10</v>
      </c>
      <c r="C72" s="294"/>
      <c r="D72" s="153">
        <f>SUM(D69:D71)</f>
        <v>7</v>
      </c>
      <c r="E72" s="159">
        <f t="shared" ref="E72:K72" si="20">SUM(E69:E71)</f>
        <v>1</v>
      </c>
      <c r="F72" s="153">
        <f t="shared" si="20"/>
        <v>28</v>
      </c>
      <c r="G72" s="159">
        <f t="shared" si="20"/>
        <v>1</v>
      </c>
      <c r="H72" s="153">
        <f t="shared" si="20"/>
        <v>131</v>
      </c>
      <c r="I72" s="159">
        <f t="shared" si="20"/>
        <v>1</v>
      </c>
      <c r="J72" s="153">
        <f t="shared" si="20"/>
        <v>166</v>
      </c>
      <c r="K72" s="36">
        <f t="shared" si="20"/>
        <v>0.99999999999999989</v>
      </c>
    </row>
    <row r="74" spans="2:14" x14ac:dyDescent="0.55000000000000004">
      <c r="B74" s="31" t="s">
        <v>73</v>
      </c>
      <c r="D74" s="20"/>
      <c r="F74" s="20"/>
      <c r="G74" s="20"/>
      <c r="H74" s="20"/>
      <c r="I74" s="20"/>
      <c r="J74" s="20"/>
      <c r="K74" s="20"/>
    </row>
    <row r="75" spans="2:14" ht="33.75" customHeight="1" x14ac:dyDescent="0.55000000000000004">
      <c r="B75" s="264" t="s">
        <v>285</v>
      </c>
      <c r="C75" s="264"/>
      <c r="D75" s="264"/>
      <c r="E75" s="264"/>
      <c r="F75" s="264"/>
      <c r="G75" s="264"/>
      <c r="H75" s="93"/>
      <c r="I75" s="93"/>
      <c r="J75" s="93"/>
      <c r="K75" s="93"/>
    </row>
    <row r="76" spans="2:14" x14ac:dyDescent="0.55000000000000004">
      <c r="B76" s="307"/>
      <c r="C76" s="307"/>
      <c r="D76" s="300">
        <v>2019</v>
      </c>
      <c r="E76" s="300"/>
      <c r="F76" s="300">
        <v>2018</v>
      </c>
      <c r="G76" s="300"/>
      <c r="H76" s="263"/>
      <c r="I76" s="263"/>
      <c r="J76" s="263"/>
      <c r="K76" s="263"/>
    </row>
    <row r="77" spans="2:14" x14ac:dyDescent="0.55000000000000004">
      <c r="B77" s="303" t="s">
        <v>64</v>
      </c>
      <c r="C77" s="303"/>
      <c r="D77" s="305">
        <v>0.35</v>
      </c>
      <c r="E77" s="305"/>
      <c r="F77" s="305">
        <v>0.28000000000000003</v>
      </c>
      <c r="G77" s="305"/>
      <c r="H77" s="301"/>
      <c r="I77" s="301"/>
      <c r="J77" s="301"/>
      <c r="K77" s="301"/>
    </row>
    <row r="78" spans="2:14" x14ac:dyDescent="0.55000000000000004">
      <c r="B78" s="303" t="s">
        <v>65</v>
      </c>
      <c r="C78" s="303"/>
      <c r="D78" s="305">
        <v>0.11</v>
      </c>
      <c r="E78" s="305"/>
      <c r="F78" s="305">
        <v>0.09</v>
      </c>
      <c r="G78" s="305"/>
      <c r="H78" s="301"/>
      <c r="I78" s="301"/>
      <c r="J78" s="301"/>
      <c r="K78" s="301"/>
    </row>
    <row r="79" spans="2:14" x14ac:dyDescent="0.55000000000000004">
      <c r="B79" s="304" t="s">
        <v>72</v>
      </c>
      <c r="C79" s="304"/>
      <c r="D79" s="290">
        <v>0.21</v>
      </c>
      <c r="E79" s="290"/>
      <c r="F79" s="290">
        <v>0.17499999999999999</v>
      </c>
      <c r="G79" s="290"/>
      <c r="H79" s="284"/>
      <c r="I79" s="284"/>
      <c r="J79" s="284"/>
      <c r="K79" s="284"/>
    </row>
    <row r="80" spans="2:14" x14ac:dyDescent="0.55000000000000004">
      <c r="N80" s="67"/>
    </row>
    <row r="81" spans="2:11" x14ac:dyDescent="0.55000000000000004">
      <c r="B81" s="31" t="s">
        <v>84</v>
      </c>
      <c r="D81" s="20"/>
      <c r="F81" s="20"/>
      <c r="G81" s="20"/>
      <c r="H81" s="20"/>
      <c r="I81" s="20"/>
      <c r="J81" s="20"/>
      <c r="K81" s="20"/>
    </row>
    <row r="82" spans="2:11" ht="33.75" customHeight="1" x14ac:dyDescent="0.55000000000000004">
      <c r="B82" s="279" t="s">
        <v>290</v>
      </c>
      <c r="C82" s="288"/>
      <c r="D82" s="288"/>
      <c r="E82" s="289"/>
      <c r="F82" s="93"/>
      <c r="G82" s="93"/>
      <c r="H82" s="93"/>
      <c r="I82" s="93"/>
      <c r="J82" s="93"/>
      <c r="K82" s="93"/>
    </row>
    <row r="83" spans="2:11" x14ac:dyDescent="0.55000000000000004">
      <c r="B83" s="278" t="s">
        <v>64</v>
      </c>
      <c r="C83" s="278"/>
      <c r="D83" s="285">
        <v>64</v>
      </c>
      <c r="E83" s="285"/>
      <c r="F83" s="263"/>
      <c r="G83" s="263"/>
      <c r="H83" s="263"/>
      <c r="I83" s="263"/>
      <c r="J83" s="263"/>
      <c r="K83" s="263"/>
    </row>
    <row r="84" spans="2:11" x14ac:dyDescent="0.55000000000000004">
      <c r="B84" s="291" t="s">
        <v>277</v>
      </c>
      <c r="C84" s="292"/>
      <c r="D84" s="285">
        <v>23</v>
      </c>
      <c r="E84" s="285"/>
      <c r="F84" s="301"/>
      <c r="G84" s="301"/>
      <c r="H84" s="301"/>
      <c r="I84" s="301"/>
      <c r="J84" s="301"/>
      <c r="K84" s="301"/>
    </row>
    <row r="85" spans="2:11" x14ac:dyDescent="0.55000000000000004">
      <c r="B85" s="278" t="s">
        <v>65</v>
      </c>
      <c r="C85" s="278"/>
      <c r="D85" s="285">
        <v>28</v>
      </c>
      <c r="E85" s="285"/>
      <c r="F85" s="129"/>
      <c r="G85" s="129"/>
      <c r="H85" s="129"/>
      <c r="I85" s="129"/>
      <c r="J85" s="129"/>
      <c r="K85" s="129"/>
    </row>
    <row r="86" spans="2:11" x14ac:dyDescent="0.55000000000000004">
      <c r="B86" s="282" t="s">
        <v>10</v>
      </c>
      <c r="C86" s="282"/>
      <c r="D86" s="283">
        <f>SUM(D83:E85)</f>
        <v>115</v>
      </c>
      <c r="E86" s="283"/>
      <c r="F86" s="301"/>
      <c r="G86" s="301"/>
      <c r="H86" s="301"/>
      <c r="I86" s="301"/>
      <c r="J86" s="301"/>
      <c r="K86" s="301"/>
    </row>
    <row r="87" spans="2:11" x14ac:dyDescent="0.55000000000000004">
      <c r="F87" s="284"/>
      <c r="G87" s="284"/>
      <c r="H87" s="284"/>
      <c r="I87" s="284"/>
      <c r="J87" s="284"/>
      <c r="K87" s="284"/>
    </row>
    <row r="89" spans="2:11" x14ac:dyDescent="0.55000000000000004">
      <c r="F89" s="20"/>
      <c r="G89" s="20"/>
      <c r="H89" s="20"/>
      <c r="I89" s="20"/>
      <c r="J89" s="20"/>
      <c r="K89" s="20"/>
    </row>
    <row r="90" spans="2:11" x14ac:dyDescent="0.55000000000000004">
      <c r="F90" s="128"/>
      <c r="G90" s="128"/>
      <c r="H90" s="128"/>
      <c r="I90" s="128"/>
      <c r="J90" s="128"/>
      <c r="K90" s="128"/>
    </row>
    <row r="91" spans="2:11" x14ac:dyDescent="0.55000000000000004">
      <c r="F91" s="263"/>
      <c r="G91" s="263"/>
      <c r="H91" s="263"/>
      <c r="I91" s="263"/>
      <c r="J91" s="263"/>
      <c r="K91" s="263"/>
    </row>
    <row r="92" spans="2:11" x14ac:dyDescent="0.55000000000000004">
      <c r="F92" s="302"/>
      <c r="G92" s="302"/>
      <c r="H92" s="302"/>
      <c r="I92" s="302"/>
      <c r="J92" s="302"/>
      <c r="K92" s="302"/>
    </row>
    <row r="93" spans="2:11" x14ac:dyDescent="0.55000000000000004">
      <c r="F93" s="20"/>
      <c r="G93" s="20"/>
      <c r="H93" s="301"/>
      <c r="I93" s="301"/>
      <c r="J93" s="301"/>
      <c r="K93" s="301"/>
    </row>
    <row r="94" spans="2:11" ht="29.5" customHeight="1" x14ac:dyDescent="0.55000000000000004">
      <c r="F94" s="93"/>
      <c r="G94" s="93"/>
      <c r="H94" s="63"/>
      <c r="I94" s="63"/>
      <c r="J94" s="63"/>
      <c r="K94" s="63"/>
    </row>
    <row r="95" spans="2:11" x14ac:dyDescent="0.55000000000000004">
      <c r="F95" s="127"/>
      <c r="G95" s="66"/>
    </row>
    <row r="96" spans="2:11" x14ac:dyDescent="0.55000000000000004">
      <c r="F96" s="127"/>
      <c r="G96" s="66"/>
    </row>
    <row r="97" spans="6:7" x14ac:dyDescent="0.55000000000000004">
      <c r="F97" s="127"/>
      <c r="G97" s="66"/>
    </row>
    <row r="98" spans="6:7" x14ac:dyDescent="0.55000000000000004">
      <c r="F98" s="127"/>
      <c r="G98" s="66"/>
    </row>
    <row r="99" spans="6:7" x14ac:dyDescent="0.55000000000000004">
      <c r="F99" s="127"/>
      <c r="G99" s="66"/>
    </row>
    <row r="100" spans="6:7" x14ac:dyDescent="0.55000000000000004">
      <c r="F100" s="84"/>
      <c r="G100" s="164"/>
    </row>
    <row r="103" spans="6:7" ht="35.5" customHeight="1" x14ac:dyDescent="0.55000000000000004"/>
    <row r="109" spans="6:7" s="20" customFormat="1" x14ac:dyDescent="0.55000000000000004"/>
    <row r="110" spans="6:7" s="20" customFormat="1" x14ac:dyDescent="0.55000000000000004"/>
  </sheetData>
  <sheetProtection algorithmName="SHA-512" hashValue="S8Gic04R9H2wbz6cl543fGOxF6a3c+gMPv32U+dF0EvHf4jELTTVN3pYjvLvMIA9EwX36zHbV/cEK6gQcrMqmA==" saltValue="W7mgvihx/UXJKBi9lGnEUA==" spinCount="100000" sheet="1" objects="1" scenarios="1" selectLockedCells="1" selectUnlockedCells="1"/>
  <mergeCells count="115">
    <mergeCell ref="B26:K26"/>
    <mergeCell ref="B27:L27"/>
    <mergeCell ref="J31:K31"/>
    <mergeCell ref="D31:E31"/>
    <mergeCell ref="B31:C31"/>
    <mergeCell ref="D84:E84"/>
    <mergeCell ref="B84:C84"/>
    <mergeCell ref="B82:E82"/>
    <mergeCell ref="J79:K79"/>
    <mergeCell ref="B77:C77"/>
    <mergeCell ref="B78:C78"/>
    <mergeCell ref="B79:C79"/>
    <mergeCell ref="D77:E77"/>
    <mergeCell ref="D78:E78"/>
    <mergeCell ref="D79:E79"/>
    <mergeCell ref="F77:G77"/>
    <mergeCell ref="F78:G78"/>
    <mergeCell ref="J78:K78"/>
    <mergeCell ref="J68:K68"/>
    <mergeCell ref="B69:C69"/>
    <mergeCell ref="B71:C71"/>
    <mergeCell ref="B72:C72"/>
    <mergeCell ref="B76:C76"/>
    <mergeCell ref="D76:E76"/>
    <mergeCell ref="F76:G76"/>
    <mergeCell ref="B70:C70"/>
    <mergeCell ref="B46:C46"/>
    <mergeCell ref="H93:I93"/>
    <mergeCell ref="J93:K93"/>
    <mergeCell ref="H83:I83"/>
    <mergeCell ref="J83:K83"/>
    <mergeCell ref="H77:I77"/>
    <mergeCell ref="H78:I78"/>
    <mergeCell ref="H79:I79"/>
    <mergeCell ref="J77:K77"/>
    <mergeCell ref="F83:G83"/>
    <mergeCell ref="F86:G86"/>
    <mergeCell ref="H86:I86"/>
    <mergeCell ref="J86:K86"/>
    <mergeCell ref="F92:G92"/>
    <mergeCell ref="H92:I92"/>
    <mergeCell ref="J92:K92"/>
    <mergeCell ref="F84:G84"/>
    <mergeCell ref="H84:I84"/>
    <mergeCell ref="J84:K84"/>
    <mergeCell ref="B63:C63"/>
    <mergeCell ref="B64:C64"/>
    <mergeCell ref="B32:C32"/>
    <mergeCell ref="B33:C33"/>
    <mergeCell ref="B68:C68"/>
    <mergeCell ref="D68:E68"/>
    <mergeCell ref="F68:G68"/>
    <mergeCell ref="H61:I61"/>
    <mergeCell ref="H68:I68"/>
    <mergeCell ref="B60:G60"/>
    <mergeCell ref="B51:C51"/>
    <mergeCell ref="B52:C52"/>
    <mergeCell ref="B53:C53"/>
    <mergeCell ref="B54:C54"/>
    <mergeCell ref="B57:C57"/>
    <mergeCell ref="B56:C56"/>
    <mergeCell ref="B55:C55"/>
    <mergeCell ref="B41:C41"/>
    <mergeCell ref="B42:C42"/>
    <mergeCell ref="B43:C43"/>
    <mergeCell ref="B44:C44"/>
    <mergeCell ref="B45:C45"/>
    <mergeCell ref="B2:B3"/>
    <mergeCell ref="F91:G91"/>
    <mergeCell ref="H91:I91"/>
    <mergeCell ref="J91:K91"/>
    <mergeCell ref="B86:C86"/>
    <mergeCell ref="D86:E86"/>
    <mergeCell ref="F87:G87"/>
    <mergeCell ref="H87:I87"/>
    <mergeCell ref="J87:K87"/>
    <mergeCell ref="B83:C83"/>
    <mergeCell ref="D83:E83"/>
    <mergeCell ref="B15:B17"/>
    <mergeCell ref="B67:K67"/>
    <mergeCell ref="H76:I76"/>
    <mergeCell ref="J76:K76"/>
    <mergeCell ref="F79:G79"/>
    <mergeCell ref="B37:C37"/>
    <mergeCell ref="B85:C85"/>
    <mergeCell ref="B62:C62"/>
    <mergeCell ref="D85:E85"/>
    <mergeCell ref="B7:N7"/>
    <mergeCell ref="F31:G31"/>
    <mergeCell ref="B6:N6"/>
    <mergeCell ref="B75:G75"/>
    <mergeCell ref="H31:I31"/>
    <mergeCell ref="B30:G30"/>
    <mergeCell ref="B61:C61"/>
    <mergeCell ref="D61:E61"/>
    <mergeCell ref="F61:G61"/>
    <mergeCell ref="J61:K61"/>
    <mergeCell ref="B10:K10"/>
    <mergeCell ref="B12:B14"/>
    <mergeCell ref="B18:B20"/>
    <mergeCell ref="B11:C11"/>
    <mergeCell ref="B21:B23"/>
    <mergeCell ref="D11:E11"/>
    <mergeCell ref="F11:G11"/>
    <mergeCell ref="H11:I11"/>
    <mergeCell ref="J11:K11"/>
    <mergeCell ref="F15:G17"/>
    <mergeCell ref="H15:I17"/>
    <mergeCell ref="J15:K17"/>
    <mergeCell ref="B49:E49"/>
    <mergeCell ref="B50:C50"/>
    <mergeCell ref="B34:C34"/>
    <mergeCell ref="B35:C35"/>
    <mergeCell ref="B36:C36"/>
    <mergeCell ref="B40:E4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5054-8C2C-429A-9067-3C4C92868E1B}">
  <dimension ref="A1:J54"/>
  <sheetViews>
    <sheetView showGridLines="0" zoomScale="60" zoomScaleNormal="60" workbookViewId="0">
      <selection activeCell="H54" sqref="H54"/>
    </sheetView>
  </sheetViews>
  <sheetFormatPr baseColWidth="10" defaultRowHeight="14.4" x14ac:dyDescent="0.55000000000000004"/>
  <cols>
    <col min="1" max="1" width="14.41796875" style="1" bestFit="1" customWidth="1"/>
    <col min="2" max="2" width="47.15625" style="9" customWidth="1"/>
    <col min="3" max="3" width="13.578125" style="9" bestFit="1" customWidth="1"/>
    <col min="4" max="6" width="11.578125" style="9"/>
    <col min="7" max="7" width="4.578125" customWidth="1"/>
    <col min="8" max="8" width="55.26171875" style="4" customWidth="1"/>
    <col min="9" max="9" width="159.41796875" style="4" bestFit="1" customWidth="1"/>
    <col min="10" max="10" width="93.68359375" bestFit="1" customWidth="1"/>
  </cols>
  <sheetData>
    <row r="1" spans="1:9" s="1" customFormat="1" x14ac:dyDescent="0.55000000000000004">
      <c r="B1" s="9"/>
      <c r="C1" s="9"/>
      <c r="D1" s="9"/>
      <c r="E1" s="9"/>
      <c r="F1" s="9"/>
      <c r="H1" s="4"/>
      <c r="I1" s="4"/>
    </row>
    <row r="2" spans="1:9" x14ac:dyDescent="0.55000000000000004">
      <c r="A2" s="3" t="s">
        <v>50</v>
      </c>
      <c r="B2" s="308"/>
    </row>
    <row r="3" spans="1:9" x14ac:dyDescent="0.55000000000000004">
      <c r="A3" s="3" t="s">
        <v>51</v>
      </c>
      <c r="B3" s="308"/>
    </row>
    <row r="4" spans="1:9" s="20" customFormat="1" x14ac:dyDescent="0.55000000000000004">
      <c r="A4" s="25"/>
      <c r="B4" s="99"/>
      <c r="C4" s="9"/>
      <c r="D4" s="9"/>
      <c r="E4" s="9"/>
      <c r="F4" s="9"/>
      <c r="H4" s="4"/>
      <c r="I4" s="4"/>
    </row>
    <row r="5" spans="1:9" s="20" customFormat="1" x14ac:dyDescent="0.55000000000000004">
      <c r="A5" s="25"/>
      <c r="B5" s="313" t="s">
        <v>234</v>
      </c>
      <c r="C5" s="313"/>
      <c r="D5" s="313"/>
      <c r="E5" s="313"/>
      <c r="F5" s="313"/>
      <c r="G5" s="313"/>
      <c r="H5" s="313"/>
      <c r="I5" s="313"/>
    </row>
    <row r="6" spans="1:9" s="20" customFormat="1" x14ac:dyDescent="0.55000000000000004">
      <c r="A6" s="25"/>
      <c r="B6" s="308" t="s">
        <v>111</v>
      </c>
      <c r="C6" s="308"/>
      <c r="D6" s="308"/>
      <c r="E6" s="308"/>
      <c r="F6" s="308"/>
      <c r="G6" s="308"/>
      <c r="H6" s="308"/>
      <c r="I6" s="308"/>
    </row>
    <row r="7" spans="1:9" s="20" customFormat="1" x14ac:dyDescent="0.55000000000000004">
      <c r="A7" s="25"/>
      <c r="B7" s="308" t="s">
        <v>110</v>
      </c>
      <c r="C7" s="308"/>
      <c r="D7" s="308"/>
      <c r="E7" s="308"/>
      <c r="F7" s="308"/>
      <c r="G7" s="308"/>
      <c r="H7" s="308"/>
      <c r="I7" s="308"/>
    </row>
    <row r="8" spans="1:9" s="13" customFormat="1" x14ac:dyDescent="0.55000000000000004">
      <c r="A8" s="14"/>
      <c r="B8" s="9"/>
      <c r="C8" s="9"/>
      <c r="D8" s="9"/>
      <c r="E8" s="9"/>
      <c r="F8" s="9"/>
      <c r="H8" s="4"/>
      <c r="I8" s="4"/>
    </row>
    <row r="9" spans="1:9" x14ac:dyDescent="0.55000000000000004">
      <c r="B9" s="12" t="s">
        <v>21</v>
      </c>
      <c r="H9" s="53"/>
    </row>
    <row r="10" spans="1:9" ht="31" customHeight="1" x14ac:dyDescent="0.55000000000000004">
      <c r="B10" s="316" t="s">
        <v>391</v>
      </c>
      <c r="C10" s="316"/>
      <c r="D10" s="316"/>
      <c r="E10" s="316"/>
      <c r="F10" s="119"/>
      <c r="H10" s="19"/>
      <c r="I10" s="19"/>
    </row>
    <row r="11" spans="1:9" ht="18.600000000000001" customHeight="1" x14ac:dyDescent="0.55000000000000004">
      <c r="B11" s="310" t="s">
        <v>11</v>
      </c>
      <c r="C11" s="311">
        <v>2017</v>
      </c>
      <c r="D11" s="309">
        <v>2018</v>
      </c>
      <c r="E11" s="309">
        <v>2019</v>
      </c>
      <c r="F11" s="318"/>
      <c r="I11" s="19"/>
    </row>
    <row r="12" spans="1:9" x14ac:dyDescent="0.55000000000000004">
      <c r="B12" s="310"/>
      <c r="C12" s="312"/>
      <c r="D12" s="309"/>
      <c r="E12" s="309"/>
      <c r="F12" s="318"/>
    </row>
    <row r="13" spans="1:9" x14ac:dyDescent="0.55000000000000004">
      <c r="B13" s="7" t="s">
        <v>12</v>
      </c>
      <c r="C13" s="141">
        <v>113</v>
      </c>
      <c r="D13" s="140">
        <v>84</v>
      </c>
      <c r="E13" s="139">
        <v>104</v>
      </c>
      <c r="F13" s="120"/>
    </row>
    <row r="14" spans="1:9" x14ac:dyDescent="0.55000000000000004">
      <c r="B14" s="7" t="s">
        <v>13</v>
      </c>
      <c r="C14" s="141">
        <v>20</v>
      </c>
      <c r="D14" s="142">
        <v>13</v>
      </c>
      <c r="E14" s="139">
        <v>10</v>
      </c>
      <c r="F14" s="120"/>
    </row>
    <row r="15" spans="1:9" x14ac:dyDescent="0.55000000000000004">
      <c r="B15" s="7" t="s">
        <v>14</v>
      </c>
      <c r="C15" s="141">
        <v>7</v>
      </c>
      <c r="D15" s="140">
        <v>3</v>
      </c>
      <c r="E15" s="139">
        <v>2</v>
      </c>
      <c r="F15" s="120"/>
    </row>
    <row r="16" spans="1:9" x14ac:dyDescent="0.55000000000000004">
      <c r="B16" s="7" t="s">
        <v>15</v>
      </c>
      <c r="C16" s="141">
        <v>21</v>
      </c>
      <c r="D16" s="142">
        <v>13</v>
      </c>
      <c r="E16" s="139">
        <v>14</v>
      </c>
      <c r="F16" s="120"/>
    </row>
    <row r="17" spans="1:9" x14ac:dyDescent="0.55000000000000004">
      <c r="B17" s="8" t="s">
        <v>291</v>
      </c>
      <c r="C17" s="144" t="s">
        <v>252</v>
      </c>
      <c r="D17" s="82" t="s">
        <v>255</v>
      </c>
      <c r="E17" s="143">
        <v>913824</v>
      </c>
      <c r="F17" s="120"/>
    </row>
    <row r="18" spans="1:9" ht="43.2" x14ac:dyDescent="0.55000000000000004">
      <c r="B18" s="56" t="s">
        <v>16</v>
      </c>
      <c r="C18" s="223">
        <v>1.7</v>
      </c>
      <c r="D18" s="145">
        <v>0.8</v>
      </c>
      <c r="E18" s="223">
        <v>0.44</v>
      </c>
      <c r="H18" s="138"/>
    </row>
    <row r="19" spans="1:9" ht="28.8" x14ac:dyDescent="0.55000000000000004">
      <c r="B19" s="56" t="s">
        <v>357</v>
      </c>
      <c r="C19" s="223">
        <v>7</v>
      </c>
      <c r="D19" s="82">
        <v>4.5199999999999996</v>
      </c>
      <c r="E19" s="223">
        <v>3.5</v>
      </c>
      <c r="H19" s="138"/>
    </row>
    <row r="20" spans="1:9" ht="28.8" x14ac:dyDescent="0.55000000000000004">
      <c r="B20" s="56" t="s">
        <v>17</v>
      </c>
      <c r="C20" s="223">
        <v>11.9</v>
      </c>
      <c r="D20" s="82">
        <v>8.1999999999999993</v>
      </c>
      <c r="E20" s="223">
        <v>5.69</v>
      </c>
    </row>
    <row r="22" spans="1:9" s="20" customFormat="1" x14ac:dyDescent="0.55000000000000004">
      <c r="B22" s="102" t="s">
        <v>19</v>
      </c>
      <c r="C22" s="9"/>
      <c r="D22" s="9"/>
      <c r="E22" s="9"/>
      <c r="F22" s="9"/>
      <c r="H22" s="4"/>
      <c r="I22" s="4"/>
    </row>
    <row r="23" spans="1:9" s="20" customFormat="1" x14ac:dyDescent="0.55000000000000004">
      <c r="A23" s="317" t="s">
        <v>39</v>
      </c>
      <c r="B23" s="317"/>
      <c r="C23" s="314" t="s">
        <v>20</v>
      </c>
      <c r="D23" s="314"/>
      <c r="E23" s="314"/>
      <c r="F23" s="314"/>
      <c r="G23" s="314"/>
      <c r="H23" s="314"/>
      <c r="I23" s="105"/>
    </row>
    <row r="24" spans="1:9" s="20" customFormat="1" x14ac:dyDescent="0.55000000000000004">
      <c r="B24" s="107" t="s">
        <v>40</v>
      </c>
      <c r="C24" s="315" t="s">
        <v>48</v>
      </c>
      <c r="D24" s="315"/>
      <c r="E24" s="315"/>
      <c r="F24" s="315"/>
      <c r="G24" s="315"/>
      <c r="H24" s="315"/>
      <c r="I24" s="4"/>
    </row>
    <row r="25" spans="1:9" s="20" customFormat="1" x14ac:dyDescent="0.55000000000000004">
      <c r="B25" s="106" t="s">
        <v>41</v>
      </c>
      <c r="C25" s="314" t="s">
        <v>47</v>
      </c>
      <c r="D25" s="314"/>
      <c r="E25" s="314"/>
      <c r="F25" s="314"/>
      <c r="G25" s="314"/>
      <c r="H25" s="314"/>
      <c r="I25" s="4"/>
    </row>
    <row r="26" spans="1:9" s="20" customFormat="1" x14ac:dyDescent="0.55000000000000004">
      <c r="B26" s="175"/>
      <c r="C26" s="176"/>
      <c r="D26" s="176"/>
      <c r="E26" s="176"/>
      <c r="F26" s="176"/>
      <c r="G26" s="176"/>
      <c r="H26" s="176"/>
      <c r="I26" s="4"/>
    </row>
    <row r="27" spans="1:9" s="20" customFormat="1" x14ac:dyDescent="0.55000000000000004">
      <c r="A27" s="317" t="s">
        <v>44</v>
      </c>
      <c r="B27" s="317"/>
      <c r="C27" s="314" t="s">
        <v>43</v>
      </c>
      <c r="D27" s="314"/>
      <c r="E27" s="314"/>
      <c r="F27" s="314"/>
      <c r="G27" s="314"/>
      <c r="H27" s="314"/>
      <c r="I27" s="4"/>
    </row>
    <row r="28" spans="1:9" s="20" customFormat="1" x14ac:dyDescent="0.55000000000000004">
      <c r="B28" s="106" t="s">
        <v>45</v>
      </c>
      <c r="C28" s="314" t="s">
        <v>46</v>
      </c>
      <c r="D28" s="314"/>
      <c r="E28" s="314"/>
      <c r="F28" s="314"/>
      <c r="G28" s="314"/>
      <c r="H28" s="314"/>
      <c r="I28" s="4"/>
    </row>
    <row r="29" spans="1:9" s="20" customFormat="1" x14ac:dyDescent="0.55000000000000004">
      <c r="B29" s="241"/>
      <c r="C29" s="314" t="s">
        <v>49</v>
      </c>
      <c r="D29" s="314"/>
      <c r="E29" s="314"/>
      <c r="F29" s="314"/>
      <c r="G29" s="314"/>
      <c r="H29" s="314"/>
      <c r="I29" s="314"/>
    </row>
    <row r="31" spans="1:9" x14ac:dyDescent="0.55000000000000004">
      <c r="B31" s="12" t="s">
        <v>18</v>
      </c>
    </row>
    <row r="32" spans="1:9" ht="30" customHeight="1" x14ac:dyDescent="0.55000000000000004">
      <c r="A32" s="208"/>
      <c r="B32" s="316" t="s">
        <v>392</v>
      </c>
      <c r="C32" s="316"/>
      <c r="D32" s="316"/>
      <c r="E32" s="316"/>
      <c r="F32" s="119"/>
    </row>
    <row r="33" spans="1:10" x14ac:dyDescent="0.55000000000000004">
      <c r="A33" s="318"/>
      <c r="B33" s="310" t="s">
        <v>11</v>
      </c>
      <c r="C33" s="311">
        <v>2017</v>
      </c>
      <c r="D33" s="309">
        <v>2018</v>
      </c>
      <c r="E33" s="309">
        <v>2019</v>
      </c>
      <c r="F33" s="318"/>
    </row>
    <row r="34" spans="1:10" x14ac:dyDescent="0.55000000000000004">
      <c r="A34" s="318"/>
      <c r="B34" s="310"/>
      <c r="C34" s="312"/>
      <c r="D34" s="309"/>
      <c r="E34" s="309"/>
      <c r="F34" s="318"/>
    </row>
    <row r="35" spans="1:10" x14ac:dyDescent="0.55000000000000004">
      <c r="A35" s="120"/>
      <c r="B35" s="7" t="s">
        <v>12</v>
      </c>
      <c r="C35" s="142">
        <v>131</v>
      </c>
      <c r="D35" s="146">
        <v>104</v>
      </c>
      <c r="E35" s="139">
        <v>114</v>
      </c>
      <c r="F35" s="120"/>
    </row>
    <row r="36" spans="1:10" x14ac:dyDescent="0.55000000000000004">
      <c r="A36" s="120"/>
      <c r="B36" s="7" t="s">
        <v>13</v>
      </c>
      <c r="C36" s="142">
        <v>26</v>
      </c>
      <c r="D36" s="147">
        <v>17</v>
      </c>
      <c r="E36" s="139">
        <v>10</v>
      </c>
      <c r="F36" s="120"/>
    </row>
    <row r="37" spans="1:10" x14ac:dyDescent="0.55000000000000004">
      <c r="A37" s="120"/>
      <c r="B37" s="7" t="s">
        <v>14</v>
      </c>
      <c r="C37" s="142">
        <v>8</v>
      </c>
      <c r="D37" s="146">
        <v>3</v>
      </c>
      <c r="E37" s="139">
        <v>3</v>
      </c>
      <c r="F37" s="120"/>
    </row>
    <row r="38" spans="1:10" x14ac:dyDescent="0.55000000000000004">
      <c r="A38" s="120"/>
      <c r="B38" s="7" t="s">
        <v>15</v>
      </c>
      <c r="C38" s="142">
        <v>22</v>
      </c>
      <c r="D38" s="147">
        <v>20</v>
      </c>
      <c r="E38" s="139">
        <v>16</v>
      </c>
      <c r="F38" s="120"/>
    </row>
    <row r="39" spans="1:10" x14ac:dyDescent="0.55000000000000004">
      <c r="A39" s="76"/>
      <c r="B39" s="8" t="s">
        <v>291</v>
      </c>
      <c r="C39" s="144" t="s">
        <v>253</v>
      </c>
      <c r="D39" s="148" t="s">
        <v>256</v>
      </c>
      <c r="E39" s="143">
        <v>1059621</v>
      </c>
      <c r="F39" s="120"/>
    </row>
    <row r="40" spans="1:10" ht="43.2" x14ac:dyDescent="0.55000000000000004">
      <c r="A40" s="222"/>
      <c r="B40" s="56" t="s">
        <v>16</v>
      </c>
      <c r="C40" s="223">
        <v>1.6</v>
      </c>
      <c r="D40" s="148">
        <v>0.7</v>
      </c>
      <c r="E40" s="223">
        <v>0.56999999999999995</v>
      </c>
    </row>
    <row r="41" spans="1:10" ht="28.8" x14ac:dyDescent="0.55000000000000004">
      <c r="A41" s="222"/>
      <c r="B41" s="56" t="s">
        <v>357</v>
      </c>
      <c r="C41" s="223">
        <v>6</v>
      </c>
      <c r="D41" s="82">
        <v>5.4</v>
      </c>
      <c r="E41" s="223">
        <v>3.59</v>
      </c>
    </row>
    <row r="42" spans="1:10" ht="28.8" x14ac:dyDescent="0.55000000000000004">
      <c r="A42" s="222"/>
      <c r="B42" s="56" t="s">
        <v>17</v>
      </c>
      <c r="C42" s="223">
        <v>11.27</v>
      </c>
      <c r="D42" s="82">
        <v>9.4</v>
      </c>
      <c r="E42" s="223">
        <v>5.47</v>
      </c>
    </row>
    <row r="43" spans="1:10" s="20" customFormat="1" x14ac:dyDescent="0.55000000000000004">
      <c r="A43" s="208"/>
      <c r="B43" s="57"/>
      <c r="C43" s="9"/>
      <c r="D43" s="9"/>
      <c r="E43" s="121"/>
      <c r="F43" s="9"/>
      <c r="H43" s="4"/>
      <c r="I43" s="4"/>
    </row>
    <row r="44" spans="1:10" s="20" customFormat="1" x14ac:dyDescent="0.55000000000000004">
      <c r="A44" s="208"/>
      <c r="B44" s="102" t="s">
        <v>94</v>
      </c>
      <c r="C44" s="9"/>
      <c r="D44" s="9"/>
      <c r="E44" s="121"/>
      <c r="F44" s="9"/>
      <c r="H44" s="4"/>
      <c r="I44" s="4"/>
    </row>
    <row r="45" spans="1:10" s="20" customFormat="1" x14ac:dyDescent="0.55000000000000004">
      <c r="B45" s="319" t="s">
        <v>163</v>
      </c>
      <c r="C45" s="319"/>
      <c r="D45" s="319"/>
      <c r="E45" s="319"/>
      <c r="F45" s="319"/>
      <c r="G45" s="319"/>
      <c r="H45" s="319"/>
      <c r="I45" s="319"/>
      <c r="J45" s="319"/>
    </row>
    <row r="46" spans="1:10" s="20" customFormat="1" x14ac:dyDescent="0.55000000000000004">
      <c r="B46" s="319" t="s">
        <v>254</v>
      </c>
      <c r="C46" s="319"/>
      <c r="D46" s="319"/>
      <c r="E46" s="319"/>
      <c r="F46" s="319"/>
      <c r="G46" s="319"/>
      <c r="H46" s="319"/>
      <c r="I46" s="319"/>
      <c r="J46" s="319"/>
    </row>
    <row r="48" spans="1:10" x14ac:dyDescent="0.55000000000000004">
      <c r="B48" s="12" t="s">
        <v>63</v>
      </c>
    </row>
    <row r="49" spans="2:6" x14ac:dyDescent="0.55000000000000004">
      <c r="B49" s="316" t="s">
        <v>174</v>
      </c>
      <c r="C49" s="316"/>
      <c r="D49" s="316"/>
      <c r="E49" s="316"/>
      <c r="F49" s="316"/>
    </row>
    <row r="50" spans="2:6" x14ac:dyDescent="0.55000000000000004">
      <c r="B50" s="310"/>
      <c r="C50" s="311">
        <v>2019</v>
      </c>
      <c r="D50" s="311">
        <v>2018</v>
      </c>
      <c r="E50" s="311">
        <v>2017</v>
      </c>
      <c r="F50" s="311">
        <v>2016</v>
      </c>
    </row>
    <row r="51" spans="2:6" x14ac:dyDescent="0.55000000000000004">
      <c r="B51" s="310"/>
      <c r="C51" s="312"/>
      <c r="D51" s="312"/>
      <c r="E51" s="312"/>
      <c r="F51" s="312"/>
    </row>
    <row r="52" spans="2:6" ht="28.8" x14ac:dyDescent="0.55000000000000004">
      <c r="B52" s="7" t="s">
        <v>178</v>
      </c>
      <c r="C52" s="79" t="s">
        <v>292</v>
      </c>
      <c r="D52" s="79" t="s">
        <v>175</v>
      </c>
      <c r="E52" s="79" t="s">
        <v>177</v>
      </c>
      <c r="F52" s="79" t="s">
        <v>176</v>
      </c>
    </row>
    <row r="53" spans="2:6" ht="28.8" x14ac:dyDescent="0.55000000000000004">
      <c r="B53" s="7" t="s">
        <v>179</v>
      </c>
      <c r="C53" s="79" t="s">
        <v>257</v>
      </c>
      <c r="D53" s="81" t="s">
        <v>176</v>
      </c>
      <c r="E53" s="81" t="s">
        <v>181</v>
      </c>
      <c r="F53" s="79" t="s">
        <v>98</v>
      </c>
    </row>
    <row r="54" spans="2:6" x14ac:dyDescent="0.55000000000000004">
      <c r="B54" s="69" t="s">
        <v>10</v>
      </c>
      <c r="C54" s="80" t="s">
        <v>258</v>
      </c>
      <c r="D54" s="80" t="s">
        <v>180</v>
      </c>
      <c r="E54" s="80" t="s">
        <v>182</v>
      </c>
      <c r="F54" s="82">
        <v>6</v>
      </c>
    </row>
  </sheetData>
  <sheetProtection algorithmName="SHA-512" hashValue="+LoUz2An1Jc5Lh1auT3xTBEHqI22aBJX73WCYGdGLGH0sZ3dREVx1XazcvM8CrkP5xUlKBZAKBNBiFa9uqagIg==" saltValue="vy4Kryjtm3/NHOa1Sem6Lw==" spinCount="100000" sheet="1" objects="1" scenarios="1" selectLockedCells="1" selectUnlockedCells="1"/>
  <mergeCells count="33">
    <mergeCell ref="A33:A34"/>
    <mergeCell ref="A27:B27"/>
    <mergeCell ref="D11:D12"/>
    <mergeCell ref="F11:F12"/>
    <mergeCell ref="E11:E12"/>
    <mergeCell ref="E50:E51"/>
    <mergeCell ref="B33:B34"/>
    <mergeCell ref="C33:C34"/>
    <mergeCell ref="D33:D34"/>
    <mergeCell ref="F33:F34"/>
    <mergeCell ref="B49:F49"/>
    <mergeCell ref="B50:B51"/>
    <mergeCell ref="C50:C51"/>
    <mergeCell ref="D50:D51"/>
    <mergeCell ref="F50:F51"/>
    <mergeCell ref="B45:J45"/>
    <mergeCell ref="B46:J46"/>
    <mergeCell ref="B2:B3"/>
    <mergeCell ref="E33:E34"/>
    <mergeCell ref="B11:B12"/>
    <mergeCell ref="C11:C12"/>
    <mergeCell ref="B5:I5"/>
    <mergeCell ref="B6:I6"/>
    <mergeCell ref="B7:I7"/>
    <mergeCell ref="C23:H23"/>
    <mergeCell ref="C24:H24"/>
    <mergeCell ref="C25:H25"/>
    <mergeCell ref="C27:H27"/>
    <mergeCell ref="C28:H28"/>
    <mergeCell ref="B32:E32"/>
    <mergeCell ref="B10:E10"/>
    <mergeCell ref="C29:I29"/>
    <mergeCell ref="A23:B23"/>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F6F24-7D28-41F8-B876-E2992DBECB1E}">
  <dimension ref="A1:K55"/>
  <sheetViews>
    <sheetView showGridLines="0" zoomScale="60" zoomScaleNormal="60" workbookViewId="0">
      <selection activeCell="B5" sqref="B5:G5"/>
    </sheetView>
  </sheetViews>
  <sheetFormatPr baseColWidth="10" defaultColWidth="11.578125" defaultRowHeight="14.4" x14ac:dyDescent="0.55000000000000004"/>
  <cols>
    <col min="1" max="1" width="29.26171875" style="4" bestFit="1" customWidth="1"/>
    <col min="2" max="2" width="18.15625" style="4" customWidth="1"/>
    <col min="3" max="3" width="41.9453125" style="4" customWidth="1"/>
    <col min="4" max="4" width="9.5234375" style="4" bestFit="1" customWidth="1"/>
    <col min="5" max="5" width="14.41796875" style="4" customWidth="1"/>
    <col min="6" max="6" width="11.578125" style="4"/>
    <col min="7" max="7" width="33.68359375" style="4" customWidth="1"/>
    <col min="8" max="9" width="11.578125" style="4"/>
    <col min="10" max="10" width="19.26171875" style="4" customWidth="1"/>
    <col min="11" max="16384" width="11.578125" style="4"/>
  </cols>
  <sheetData>
    <row r="1" spans="1:10" x14ac:dyDescent="0.55000000000000004">
      <c r="B1" s="3"/>
    </row>
    <row r="2" spans="1:10" x14ac:dyDescent="0.55000000000000004">
      <c r="A2" s="3" t="s">
        <v>169</v>
      </c>
      <c r="B2" s="331"/>
    </row>
    <row r="3" spans="1:10" x14ac:dyDescent="0.55000000000000004">
      <c r="A3" s="3" t="s">
        <v>170</v>
      </c>
      <c r="B3" s="331"/>
    </row>
    <row r="4" spans="1:10" x14ac:dyDescent="0.55000000000000004">
      <c r="A4" s="25"/>
      <c r="B4" s="100"/>
    </row>
    <row r="5" spans="1:10" x14ac:dyDescent="0.55000000000000004">
      <c r="A5" s="25"/>
      <c r="B5" s="340" t="s">
        <v>234</v>
      </c>
      <c r="C5" s="340"/>
      <c r="D5" s="340"/>
      <c r="E5" s="340"/>
      <c r="F5" s="340"/>
      <c r="G5" s="340"/>
    </row>
    <row r="6" spans="1:10" x14ac:dyDescent="0.55000000000000004">
      <c r="A6" s="25"/>
      <c r="B6" s="314" t="s">
        <v>111</v>
      </c>
      <c r="C6" s="314"/>
      <c r="D6" s="314"/>
      <c r="E6" s="314"/>
      <c r="F6" s="314"/>
      <c r="G6" s="314"/>
    </row>
    <row r="7" spans="1:10" x14ac:dyDescent="0.55000000000000004">
      <c r="A7" s="14"/>
      <c r="B7" s="314" t="s">
        <v>110</v>
      </c>
      <c r="C7" s="314"/>
      <c r="D7" s="314"/>
      <c r="E7" s="314"/>
      <c r="F7" s="314"/>
      <c r="G7" s="314"/>
    </row>
    <row r="8" spans="1:10" x14ac:dyDescent="0.55000000000000004">
      <c r="A8" s="25"/>
      <c r="B8" s="20"/>
      <c r="C8" s="19"/>
    </row>
    <row r="9" spans="1:10" x14ac:dyDescent="0.55000000000000004">
      <c r="B9" s="12" t="s">
        <v>42</v>
      </c>
    </row>
    <row r="10" spans="1:10" ht="46.15" customHeight="1" x14ac:dyDescent="0.55000000000000004">
      <c r="B10" s="337" t="s">
        <v>207</v>
      </c>
      <c r="C10" s="338"/>
      <c r="D10" s="338"/>
      <c r="E10" s="338"/>
      <c r="F10" s="338"/>
      <c r="G10" s="339"/>
      <c r="I10" s="53"/>
      <c r="J10" s="20"/>
    </row>
    <row r="11" spans="1:10" ht="28.9" customHeight="1" x14ac:dyDescent="0.55000000000000004">
      <c r="B11" s="341"/>
      <c r="C11" s="342"/>
      <c r="D11" s="334" t="s">
        <v>5</v>
      </c>
      <c r="E11" s="335"/>
      <c r="F11" s="336"/>
      <c r="G11" s="332" t="s">
        <v>9</v>
      </c>
      <c r="I11" s="20"/>
      <c r="J11" s="19"/>
    </row>
    <row r="12" spans="1:10" ht="43.2" x14ac:dyDescent="0.55000000000000004">
      <c r="B12" s="327" t="s">
        <v>3</v>
      </c>
      <c r="C12" s="328"/>
      <c r="D12" s="2" t="s">
        <v>6</v>
      </c>
      <c r="E12" s="2" t="s">
        <v>7</v>
      </c>
      <c r="F12" s="2" t="s">
        <v>8</v>
      </c>
      <c r="G12" s="333"/>
      <c r="I12" s="20"/>
      <c r="J12" s="19"/>
    </row>
    <row r="13" spans="1:10" ht="30" customHeight="1" x14ac:dyDescent="0.6">
      <c r="B13" s="329" t="s">
        <v>296</v>
      </c>
      <c r="C13" s="330"/>
      <c r="D13" s="160">
        <v>58</v>
      </c>
      <c r="E13" s="160">
        <v>443</v>
      </c>
      <c r="F13" s="160">
        <v>334</v>
      </c>
      <c r="G13" s="161">
        <v>0.999</v>
      </c>
    </row>
    <row r="14" spans="1:10" x14ac:dyDescent="0.55000000000000004">
      <c r="B14" s="291" t="s">
        <v>1</v>
      </c>
      <c r="C14" s="292"/>
      <c r="D14" s="193">
        <v>9</v>
      </c>
      <c r="E14" s="193">
        <v>93</v>
      </c>
      <c r="F14" s="193" t="s">
        <v>81</v>
      </c>
      <c r="G14" s="161">
        <v>0.999</v>
      </c>
    </row>
    <row r="15" spans="1:10" x14ac:dyDescent="0.55000000000000004">
      <c r="B15" s="293" t="s">
        <v>10</v>
      </c>
      <c r="C15" s="294"/>
      <c r="D15" s="193">
        <f>SUM(D13:D14)</f>
        <v>67</v>
      </c>
      <c r="E15" s="193">
        <f>SUM(E13:E14)</f>
        <v>536</v>
      </c>
      <c r="F15" s="193">
        <v>334</v>
      </c>
      <c r="G15" s="161">
        <v>0.999</v>
      </c>
    </row>
    <row r="17" spans="2:7" x14ac:dyDescent="0.55000000000000004">
      <c r="B17" s="12" t="s">
        <v>18</v>
      </c>
    </row>
    <row r="18" spans="2:7" x14ac:dyDescent="0.55000000000000004">
      <c r="B18" s="337" t="s">
        <v>171</v>
      </c>
      <c r="C18" s="338"/>
      <c r="D18" s="338"/>
      <c r="E18" s="338"/>
      <c r="F18" s="338"/>
      <c r="G18" s="339"/>
    </row>
    <row r="19" spans="2:7" ht="34.15" customHeight="1" x14ac:dyDescent="0.55000000000000004">
      <c r="B19" s="26"/>
      <c r="C19" s="332" t="s">
        <v>4</v>
      </c>
      <c r="D19" s="334" t="s">
        <v>5</v>
      </c>
      <c r="E19" s="335"/>
      <c r="F19" s="336"/>
      <c r="G19" s="332" t="s">
        <v>9</v>
      </c>
    </row>
    <row r="20" spans="2:7" ht="49.15" customHeight="1" x14ac:dyDescent="0.55000000000000004">
      <c r="B20" s="37" t="s">
        <v>3</v>
      </c>
      <c r="C20" s="333"/>
      <c r="D20" s="21" t="s">
        <v>6</v>
      </c>
      <c r="E20" s="21" t="s">
        <v>7</v>
      </c>
      <c r="F20" s="21"/>
      <c r="G20" s="333"/>
    </row>
    <row r="21" spans="2:7" ht="15.6" x14ac:dyDescent="0.6">
      <c r="B21" s="71" t="s">
        <v>0</v>
      </c>
      <c r="C21" s="160">
        <v>15</v>
      </c>
      <c r="D21" s="160">
        <v>12</v>
      </c>
      <c r="E21" s="160">
        <v>3</v>
      </c>
      <c r="F21" s="150"/>
      <c r="G21" s="161">
        <v>1</v>
      </c>
    </row>
    <row r="22" spans="2:7" ht="15.6" x14ac:dyDescent="0.6">
      <c r="B22" s="37" t="s">
        <v>10</v>
      </c>
      <c r="C22" s="152">
        <v>15</v>
      </c>
      <c r="D22" s="152">
        <v>12</v>
      </c>
      <c r="E22" s="152">
        <v>3</v>
      </c>
      <c r="F22" s="149"/>
      <c r="G22" s="151">
        <v>1</v>
      </c>
    </row>
    <row r="24" spans="2:7" x14ac:dyDescent="0.55000000000000004">
      <c r="B24" s="12" t="s">
        <v>63</v>
      </c>
    </row>
    <row r="25" spans="2:7" x14ac:dyDescent="0.55000000000000004">
      <c r="B25" s="337" t="s">
        <v>172</v>
      </c>
      <c r="C25" s="338"/>
      <c r="D25" s="338"/>
      <c r="E25" s="338"/>
      <c r="F25" s="338"/>
      <c r="G25" s="339"/>
    </row>
    <row r="26" spans="2:7" ht="34.9" customHeight="1" x14ac:dyDescent="0.55000000000000004">
      <c r="B26" s="26"/>
      <c r="C26" s="332" t="s">
        <v>4</v>
      </c>
      <c r="D26" s="334" t="s">
        <v>5</v>
      </c>
      <c r="E26" s="335"/>
      <c r="F26" s="336"/>
      <c r="G26" s="332" t="s">
        <v>9</v>
      </c>
    </row>
    <row r="27" spans="2:7" ht="37.15" customHeight="1" x14ac:dyDescent="0.55000000000000004">
      <c r="B27" s="37" t="s">
        <v>3</v>
      </c>
      <c r="C27" s="333"/>
      <c r="D27" s="21" t="s">
        <v>6</v>
      </c>
      <c r="E27" s="21" t="s">
        <v>7</v>
      </c>
      <c r="F27" s="21"/>
      <c r="G27" s="333"/>
    </row>
    <row r="28" spans="2:7" x14ac:dyDescent="0.55000000000000004">
      <c r="B28" s="71" t="s">
        <v>0</v>
      </c>
      <c r="C28" s="150">
        <v>26</v>
      </c>
      <c r="D28" s="150">
        <v>14</v>
      </c>
      <c r="E28" s="150">
        <v>2</v>
      </c>
      <c r="F28" s="149"/>
      <c r="G28" s="161">
        <v>1</v>
      </c>
    </row>
    <row r="29" spans="2:7" x14ac:dyDescent="0.55000000000000004">
      <c r="B29" s="37" t="s">
        <v>10</v>
      </c>
      <c r="C29" s="149">
        <v>26</v>
      </c>
      <c r="D29" s="149">
        <v>14</v>
      </c>
      <c r="E29" s="149">
        <v>2</v>
      </c>
      <c r="F29" s="149"/>
      <c r="G29" s="151">
        <v>1</v>
      </c>
    </row>
    <row r="31" spans="2:7" x14ac:dyDescent="0.55000000000000004">
      <c r="B31" s="12" t="s">
        <v>66</v>
      </c>
    </row>
    <row r="32" spans="2:7" x14ac:dyDescent="0.55000000000000004">
      <c r="B32" s="337" t="s">
        <v>173</v>
      </c>
      <c r="C32" s="338"/>
      <c r="D32" s="338"/>
      <c r="E32" s="338"/>
      <c r="F32" s="338"/>
      <c r="G32" s="339"/>
    </row>
    <row r="33" spans="2:11" ht="34.15" customHeight="1" x14ac:dyDescent="0.55000000000000004">
      <c r="B33" s="26"/>
      <c r="C33" s="332" t="s">
        <v>4</v>
      </c>
      <c r="D33" s="334" t="s">
        <v>5</v>
      </c>
      <c r="E33" s="335"/>
      <c r="F33" s="336"/>
      <c r="G33" s="332" t="s">
        <v>9</v>
      </c>
    </row>
    <row r="34" spans="2:11" ht="43.2" x14ac:dyDescent="0.55000000000000004">
      <c r="B34" s="37" t="s">
        <v>3</v>
      </c>
      <c r="C34" s="333"/>
      <c r="D34" s="21" t="s">
        <v>6</v>
      </c>
      <c r="E34" s="21" t="s">
        <v>7</v>
      </c>
      <c r="F34" s="21"/>
      <c r="G34" s="333"/>
    </row>
    <row r="35" spans="2:11" x14ac:dyDescent="0.55000000000000004">
      <c r="B35" s="71" t="s">
        <v>0</v>
      </c>
      <c r="C35" s="150">
        <v>26</v>
      </c>
      <c r="D35" s="150">
        <v>10</v>
      </c>
      <c r="E35" s="150">
        <v>0</v>
      </c>
      <c r="F35" s="150"/>
      <c r="G35" s="161">
        <v>1</v>
      </c>
    </row>
    <row r="36" spans="2:11" x14ac:dyDescent="0.55000000000000004">
      <c r="B36" s="37" t="s">
        <v>10</v>
      </c>
      <c r="C36" s="149">
        <v>26</v>
      </c>
      <c r="D36" s="149">
        <v>10</v>
      </c>
      <c r="E36" s="149">
        <v>0</v>
      </c>
      <c r="F36" s="150"/>
      <c r="G36" s="151">
        <v>1</v>
      </c>
    </row>
    <row r="38" spans="2:11" x14ac:dyDescent="0.55000000000000004">
      <c r="B38" s="31" t="s">
        <v>67</v>
      </c>
      <c r="C38" s="20"/>
      <c r="D38" s="20"/>
      <c r="E38" s="20"/>
      <c r="F38" s="20"/>
      <c r="G38" s="20"/>
    </row>
    <row r="39" spans="2:11" x14ac:dyDescent="0.55000000000000004">
      <c r="B39" s="265" t="s">
        <v>85</v>
      </c>
      <c r="C39" s="265"/>
      <c r="D39" s="265"/>
      <c r="E39" s="265"/>
      <c r="F39" s="93"/>
      <c r="G39" s="93"/>
      <c r="H39" s="20"/>
      <c r="I39" s="20"/>
      <c r="J39" s="20"/>
      <c r="K39" s="20"/>
    </row>
    <row r="40" spans="2:11" x14ac:dyDescent="0.55000000000000004">
      <c r="B40" s="266"/>
      <c r="C40" s="266"/>
      <c r="D40" s="224">
        <v>2019</v>
      </c>
      <c r="E40" s="224">
        <v>2018</v>
      </c>
      <c r="F40" s="225"/>
      <c r="G40" s="225"/>
      <c r="H40" s="93"/>
      <c r="I40" s="93"/>
      <c r="J40" s="93"/>
      <c r="K40" s="93"/>
    </row>
    <row r="41" spans="2:11" x14ac:dyDescent="0.55000000000000004">
      <c r="B41" s="282" t="s">
        <v>373</v>
      </c>
      <c r="C41" s="282"/>
      <c r="D41" s="231">
        <v>2547</v>
      </c>
      <c r="E41" s="229">
        <v>4935</v>
      </c>
      <c r="F41" s="227"/>
      <c r="G41" s="94"/>
      <c r="H41" s="263"/>
      <c r="I41" s="263"/>
      <c r="J41" s="263"/>
      <c r="K41" s="263"/>
    </row>
    <row r="42" spans="2:11" x14ac:dyDescent="0.55000000000000004">
      <c r="B42" s="282" t="s">
        <v>374</v>
      </c>
      <c r="C42" s="282"/>
      <c r="D42" s="231">
        <v>1438</v>
      </c>
      <c r="E42" s="229"/>
      <c r="F42" s="227"/>
      <c r="G42" s="94"/>
      <c r="H42" s="225"/>
      <c r="I42" s="225"/>
      <c r="J42" s="225"/>
      <c r="K42" s="225"/>
    </row>
    <row r="43" spans="2:11" x14ac:dyDescent="0.55000000000000004">
      <c r="B43" s="282" t="s">
        <v>375</v>
      </c>
      <c r="C43" s="282"/>
      <c r="D43" s="231">
        <v>1108</v>
      </c>
      <c r="E43" s="229"/>
      <c r="F43" s="227"/>
      <c r="G43" s="94"/>
      <c r="H43" s="225"/>
      <c r="I43" s="225"/>
      <c r="J43" s="225"/>
      <c r="K43" s="225"/>
    </row>
    <row r="44" spans="2:11" x14ac:dyDescent="0.55000000000000004">
      <c r="B44" s="282" t="s">
        <v>408</v>
      </c>
      <c r="C44" s="282"/>
      <c r="D44" s="232">
        <v>2.0899999999999998E-2</v>
      </c>
      <c r="E44" s="230">
        <v>2.1999999999999999E-2</v>
      </c>
      <c r="F44" s="226"/>
      <c r="G44" s="95"/>
      <c r="H44" s="302"/>
      <c r="I44" s="302"/>
      <c r="J44" s="302"/>
      <c r="K44" s="302"/>
    </row>
    <row r="45" spans="2:11" x14ac:dyDescent="0.55000000000000004">
      <c r="B45" s="282" t="s">
        <v>239</v>
      </c>
      <c r="C45" s="282"/>
      <c r="D45" s="233">
        <v>283724</v>
      </c>
      <c r="E45" s="150"/>
      <c r="F45" s="9"/>
      <c r="H45" s="301"/>
      <c r="I45" s="301"/>
      <c r="J45" s="301"/>
      <c r="K45" s="301"/>
    </row>
    <row r="47" spans="2:11" x14ac:dyDescent="0.55000000000000004">
      <c r="B47" s="245" t="s">
        <v>19</v>
      </c>
    </row>
    <row r="48" spans="2:11" x14ac:dyDescent="0.55000000000000004">
      <c r="B48" s="314" t="s">
        <v>26</v>
      </c>
      <c r="C48" s="314"/>
      <c r="D48" s="314"/>
      <c r="E48" s="314"/>
      <c r="F48" s="314"/>
      <c r="G48" s="314"/>
    </row>
    <row r="49" spans="2:11" x14ac:dyDescent="0.55000000000000004">
      <c r="B49" s="314" t="s">
        <v>34</v>
      </c>
      <c r="C49" s="314"/>
      <c r="D49" s="314"/>
      <c r="E49" s="314"/>
      <c r="F49" s="314"/>
      <c r="G49" s="314"/>
      <c r="H49" s="177"/>
      <c r="I49" s="177"/>
      <c r="J49" s="177"/>
    </row>
    <row r="50" spans="2:11" x14ac:dyDescent="0.55000000000000004">
      <c r="H50" s="177"/>
      <c r="I50" s="177"/>
      <c r="J50" s="177"/>
    </row>
    <row r="51" spans="2:11" x14ac:dyDescent="0.55000000000000004">
      <c r="B51" s="31" t="s">
        <v>71</v>
      </c>
      <c r="C51" s="20"/>
      <c r="D51" s="20"/>
      <c r="E51" s="20"/>
      <c r="F51" s="20"/>
      <c r="G51" s="20"/>
    </row>
    <row r="52" spans="2:11" ht="40.5" customHeight="1" x14ac:dyDescent="0.55000000000000004">
      <c r="B52" s="279" t="s">
        <v>259</v>
      </c>
      <c r="C52" s="280"/>
      <c r="D52" s="280"/>
      <c r="E52" s="280"/>
      <c r="F52" s="280"/>
      <c r="G52" s="280"/>
      <c r="H52" s="280"/>
      <c r="I52" s="280"/>
      <c r="J52" s="281"/>
      <c r="K52" s="20"/>
    </row>
    <row r="53" spans="2:11" ht="30.75" customHeight="1" x14ac:dyDescent="0.55000000000000004">
      <c r="B53" s="326" t="s">
        <v>278</v>
      </c>
      <c r="C53" s="326"/>
      <c r="D53" s="326" t="s">
        <v>355</v>
      </c>
      <c r="E53" s="326"/>
      <c r="F53" s="326"/>
      <c r="G53" s="326"/>
      <c r="H53" s="258" t="s">
        <v>356</v>
      </c>
      <c r="I53" s="320"/>
      <c r="J53" s="259"/>
      <c r="K53" s="116"/>
    </row>
    <row r="54" spans="2:11" x14ac:dyDescent="0.55000000000000004">
      <c r="B54" s="325">
        <v>166</v>
      </c>
      <c r="C54" s="325"/>
      <c r="D54" s="324">
        <v>153</v>
      </c>
      <c r="E54" s="324"/>
      <c r="F54" s="324"/>
      <c r="G54" s="324"/>
      <c r="H54" s="321">
        <v>0.92200000000000004</v>
      </c>
      <c r="I54" s="322"/>
      <c r="J54" s="323"/>
      <c r="K54" s="116"/>
    </row>
    <row r="55" spans="2:11" x14ac:dyDescent="0.55000000000000004">
      <c r="K55" s="95"/>
    </row>
  </sheetData>
  <sheetProtection algorithmName="SHA-512" hashValue="T79dyQ9+au82J8GSnmZEegmndMhgWkx3Af1ixVhvtskwiSUkx/Fm9uZrVqPw95OrHHk/7FLPOXiA/1JHJ85z3w==" saltValue="DST09uwjO16keHplZIGxOQ==" spinCount="100000" sheet="1" objects="1" scenarios="1" selectLockedCells="1" selectUnlockedCells="1"/>
  <mergeCells count="46">
    <mergeCell ref="B49:G49"/>
    <mergeCell ref="B39:E39"/>
    <mergeCell ref="B40:C40"/>
    <mergeCell ref="B11:C11"/>
    <mergeCell ref="B45:C45"/>
    <mergeCell ref="B18:G18"/>
    <mergeCell ref="B5:G5"/>
    <mergeCell ref="B6:G6"/>
    <mergeCell ref="B7:G7"/>
    <mergeCell ref="B48:G48"/>
    <mergeCell ref="C19:C20"/>
    <mergeCell ref="D19:F19"/>
    <mergeCell ref="G19:G20"/>
    <mergeCell ref="B25:G25"/>
    <mergeCell ref="B32:G32"/>
    <mergeCell ref="C33:C34"/>
    <mergeCell ref="D33:F33"/>
    <mergeCell ref="G33:G34"/>
    <mergeCell ref="C26:C27"/>
    <mergeCell ref="D26:F26"/>
    <mergeCell ref="G26:G27"/>
    <mergeCell ref="B12:C12"/>
    <mergeCell ref="B13:C13"/>
    <mergeCell ref="B14:C14"/>
    <mergeCell ref="B15:C15"/>
    <mergeCell ref="B2:B3"/>
    <mergeCell ref="B10:G10"/>
    <mergeCell ref="D11:F11"/>
    <mergeCell ref="G11:G12"/>
    <mergeCell ref="J41:K41"/>
    <mergeCell ref="B44:C44"/>
    <mergeCell ref="H45:I45"/>
    <mergeCell ref="J45:K45"/>
    <mergeCell ref="B41:C41"/>
    <mergeCell ref="H44:I44"/>
    <mergeCell ref="J44:K44"/>
    <mergeCell ref="B42:C42"/>
    <mergeCell ref="B43:C43"/>
    <mergeCell ref="H41:I41"/>
    <mergeCell ref="B52:J52"/>
    <mergeCell ref="H53:J53"/>
    <mergeCell ref="H54:J54"/>
    <mergeCell ref="D54:G54"/>
    <mergeCell ref="B54:C54"/>
    <mergeCell ref="B53:C53"/>
    <mergeCell ref="D53:G5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F5D6A-B417-42BA-9255-454F8C4B72F9}">
  <dimension ref="A1:N132"/>
  <sheetViews>
    <sheetView showGridLines="0" zoomScale="60" zoomScaleNormal="60" workbookViewId="0">
      <selection activeCell="B132" sqref="B132:K132"/>
    </sheetView>
  </sheetViews>
  <sheetFormatPr baseColWidth="10" defaultRowHeight="14.4" x14ac:dyDescent="0.55000000000000004"/>
  <cols>
    <col min="1" max="1" width="28.83984375" bestFit="1" customWidth="1"/>
    <col min="2" max="2" width="21.578125" bestFit="1" customWidth="1"/>
    <col min="3" max="3" width="13.26171875" customWidth="1"/>
    <col min="4" max="4" width="13.15625" customWidth="1"/>
    <col min="5" max="10" width="13.26171875" customWidth="1"/>
    <col min="11" max="11" width="13.26171875" style="67" customWidth="1"/>
    <col min="12" max="12" width="3.83984375" customWidth="1"/>
    <col min="13" max="13" width="5.68359375" bestFit="1" customWidth="1"/>
    <col min="14" max="14" width="74.89453125" customWidth="1"/>
  </cols>
  <sheetData>
    <row r="1" spans="1:14" s="20" customFormat="1" x14ac:dyDescent="0.55000000000000004">
      <c r="K1" s="67"/>
    </row>
    <row r="2" spans="1:14" x14ac:dyDescent="0.55000000000000004">
      <c r="A2" s="25" t="s">
        <v>69</v>
      </c>
      <c r="B2" s="250"/>
      <c r="C2" s="20"/>
      <c r="D2" s="20"/>
      <c r="E2" s="20"/>
      <c r="F2" s="20"/>
      <c r="G2" s="20"/>
      <c r="H2" s="20"/>
      <c r="I2" s="20"/>
      <c r="J2" s="20"/>
    </row>
    <row r="3" spans="1:14" x14ac:dyDescent="0.55000000000000004">
      <c r="A3" s="25" t="s">
        <v>70</v>
      </c>
      <c r="B3" s="250"/>
      <c r="C3" s="20"/>
      <c r="D3" s="20"/>
      <c r="E3" s="20"/>
      <c r="F3" s="20"/>
      <c r="G3" s="20"/>
      <c r="H3" s="20"/>
      <c r="I3" s="20"/>
      <c r="J3" s="20"/>
    </row>
    <row r="4" spans="1:14" s="20" customFormat="1" x14ac:dyDescent="0.55000000000000004">
      <c r="A4" s="25"/>
      <c r="B4" s="98"/>
      <c r="K4" s="67"/>
    </row>
    <row r="5" spans="1:14" s="20" customFormat="1" x14ac:dyDescent="0.55000000000000004">
      <c r="A5" s="25"/>
      <c r="B5" s="340" t="s">
        <v>234</v>
      </c>
      <c r="C5" s="340"/>
      <c r="D5" s="340"/>
      <c r="E5" s="340"/>
      <c r="F5" s="340"/>
      <c r="G5" s="340"/>
      <c r="H5" s="340"/>
      <c r="I5" s="340"/>
      <c r="J5" s="340"/>
      <c r="K5" s="340"/>
      <c r="L5" s="340"/>
      <c r="M5" s="340"/>
      <c r="N5" s="340"/>
    </row>
    <row r="6" spans="1:14" s="20" customFormat="1" x14ac:dyDescent="0.55000000000000004">
      <c r="A6" s="25"/>
      <c r="B6" s="314" t="s">
        <v>111</v>
      </c>
      <c r="C6" s="314"/>
      <c r="D6" s="314"/>
      <c r="E6" s="314"/>
      <c r="F6" s="314"/>
      <c r="G6" s="314"/>
      <c r="H6" s="314"/>
      <c r="I6" s="314"/>
      <c r="J6" s="314"/>
      <c r="K6" s="314"/>
      <c r="L6" s="314"/>
      <c r="M6" s="314"/>
      <c r="N6" s="314"/>
    </row>
    <row r="7" spans="1:14" s="20" customFormat="1" x14ac:dyDescent="0.55000000000000004">
      <c r="A7" s="25"/>
      <c r="B7" s="314" t="s">
        <v>110</v>
      </c>
      <c r="C7" s="314"/>
      <c r="D7" s="314"/>
      <c r="E7" s="314"/>
      <c r="F7" s="314"/>
      <c r="G7" s="314"/>
      <c r="H7" s="314"/>
      <c r="I7" s="314"/>
      <c r="J7" s="314"/>
      <c r="K7" s="314"/>
      <c r="L7" s="314"/>
      <c r="M7" s="314"/>
      <c r="N7" s="314"/>
    </row>
    <row r="8" spans="1:14" x14ac:dyDescent="0.55000000000000004">
      <c r="A8" s="25"/>
      <c r="B8" s="20"/>
      <c r="C8" s="20"/>
      <c r="D8" s="20"/>
      <c r="E8" s="20"/>
      <c r="F8" s="20"/>
      <c r="G8" s="20"/>
      <c r="H8" s="20"/>
      <c r="I8" s="20"/>
      <c r="J8" s="20"/>
    </row>
    <row r="9" spans="1:14" x14ac:dyDescent="0.55000000000000004">
      <c r="A9" s="20"/>
      <c r="B9" s="31" t="s">
        <v>42</v>
      </c>
      <c r="C9" s="11"/>
      <c r="D9" s="20"/>
      <c r="E9" s="20"/>
      <c r="F9" s="20"/>
      <c r="G9" s="20"/>
      <c r="H9" s="20"/>
      <c r="I9" s="20"/>
      <c r="J9" s="20"/>
    </row>
    <row r="10" spans="1:14" ht="30.75" customHeight="1" x14ac:dyDescent="0.55000000000000004">
      <c r="A10" s="20"/>
      <c r="B10" s="254" t="s">
        <v>298</v>
      </c>
      <c r="C10" s="257"/>
      <c r="D10" s="257"/>
      <c r="E10" s="257"/>
      <c r="F10" s="257"/>
      <c r="G10" s="257"/>
      <c r="H10" s="257"/>
      <c r="I10" s="257"/>
      <c r="J10" s="257"/>
      <c r="K10" s="84"/>
    </row>
    <row r="11" spans="1:14" x14ac:dyDescent="0.55000000000000004">
      <c r="A11" s="20"/>
      <c r="B11" s="37" t="s">
        <v>3</v>
      </c>
      <c r="C11" s="258">
        <v>2019</v>
      </c>
      <c r="D11" s="259"/>
      <c r="E11" s="258">
        <v>2018</v>
      </c>
      <c r="F11" s="259"/>
      <c r="G11" s="258">
        <v>2017</v>
      </c>
      <c r="H11" s="259"/>
      <c r="I11" s="258">
        <v>2016</v>
      </c>
      <c r="J11" s="259"/>
      <c r="K11" s="85"/>
    </row>
    <row r="12" spans="1:14" x14ac:dyDescent="0.55000000000000004">
      <c r="A12" s="20"/>
      <c r="B12" s="24"/>
      <c r="C12" s="40" t="s">
        <v>74</v>
      </c>
      <c r="D12" s="41" t="s">
        <v>75</v>
      </c>
      <c r="E12" s="40" t="s">
        <v>74</v>
      </c>
      <c r="F12" s="41" t="s">
        <v>75</v>
      </c>
      <c r="G12" s="40" t="s">
        <v>74</v>
      </c>
      <c r="H12" s="41" t="s">
        <v>75</v>
      </c>
      <c r="I12" s="40" t="s">
        <v>74</v>
      </c>
      <c r="J12" s="41" t="s">
        <v>75</v>
      </c>
      <c r="K12" s="86"/>
    </row>
    <row r="13" spans="1:14" s="20" customFormat="1" x14ac:dyDescent="0.55000000000000004">
      <c r="B13" s="72" t="s">
        <v>378</v>
      </c>
      <c r="C13" s="179">
        <v>72</v>
      </c>
      <c r="D13" s="180">
        <v>14</v>
      </c>
      <c r="E13" s="44">
        <v>81</v>
      </c>
      <c r="F13" s="45">
        <v>13</v>
      </c>
      <c r="G13" s="44">
        <v>73</v>
      </c>
      <c r="H13" s="45">
        <v>5</v>
      </c>
      <c r="I13" s="179">
        <v>3</v>
      </c>
      <c r="J13" s="180">
        <v>2</v>
      </c>
      <c r="K13" s="87"/>
    </row>
    <row r="14" spans="1:14" s="20" customFormat="1" x14ac:dyDescent="0.55000000000000004">
      <c r="B14" s="72" t="s">
        <v>77</v>
      </c>
      <c r="C14" s="179">
        <v>12</v>
      </c>
      <c r="D14" s="180">
        <v>0</v>
      </c>
      <c r="E14" s="44">
        <v>1</v>
      </c>
      <c r="F14" s="45">
        <v>0</v>
      </c>
      <c r="G14" s="44">
        <v>0</v>
      </c>
      <c r="H14" s="45">
        <v>0</v>
      </c>
      <c r="I14" s="49" t="s">
        <v>81</v>
      </c>
      <c r="J14" s="49" t="s">
        <v>81</v>
      </c>
      <c r="K14" s="87"/>
    </row>
    <row r="15" spans="1:14" x14ac:dyDescent="0.55000000000000004">
      <c r="A15" s="20"/>
      <c r="B15" s="10" t="s">
        <v>78</v>
      </c>
      <c r="C15" s="181">
        <v>15</v>
      </c>
      <c r="D15" s="180">
        <v>0</v>
      </c>
      <c r="E15" s="46">
        <v>5</v>
      </c>
      <c r="F15" s="46">
        <v>1</v>
      </c>
      <c r="G15" s="46">
        <v>0</v>
      </c>
      <c r="H15" s="46">
        <v>0</v>
      </c>
      <c r="I15" s="49" t="s">
        <v>81</v>
      </c>
      <c r="J15" s="49" t="s">
        <v>81</v>
      </c>
      <c r="K15" s="87"/>
    </row>
    <row r="16" spans="1:14" x14ac:dyDescent="0.55000000000000004">
      <c r="A16" s="20"/>
      <c r="B16" s="56" t="s">
        <v>10</v>
      </c>
      <c r="C16" s="182">
        <f>SUM(C13:C15)</f>
        <v>99</v>
      </c>
      <c r="D16" s="182">
        <f t="shared" ref="D16:J16" si="0">SUM(D13:D15)</f>
        <v>14</v>
      </c>
      <c r="E16" s="42">
        <f t="shared" si="0"/>
        <v>87</v>
      </c>
      <c r="F16" s="42">
        <f t="shared" si="0"/>
        <v>14</v>
      </c>
      <c r="G16" s="42">
        <f t="shared" si="0"/>
        <v>73</v>
      </c>
      <c r="H16" s="42">
        <f t="shared" si="0"/>
        <v>5</v>
      </c>
      <c r="I16" s="182">
        <f t="shared" si="0"/>
        <v>3</v>
      </c>
      <c r="J16" s="182">
        <f t="shared" si="0"/>
        <v>2</v>
      </c>
      <c r="K16" s="88"/>
    </row>
    <row r="18" spans="2:14" x14ac:dyDescent="0.55000000000000004">
      <c r="B18" s="31" t="s">
        <v>18</v>
      </c>
      <c r="C18" s="11"/>
      <c r="D18" s="20"/>
      <c r="E18" s="20"/>
      <c r="F18" s="20"/>
      <c r="G18" s="20"/>
      <c r="H18" s="20"/>
      <c r="I18" s="20"/>
      <c r="J18" s="20"/>
    </row>
    <row r="19" spans="2:14" ht="37.5" customHeight="1" x14ac:dyDescent="0.55000000000000004">
      <c r="B19" s="254" t="s">
        <v>366</v>
      </c>
      <c r="C19" s="257"/>
      <c r="D19" s="257"/>
      <c r="E19" s="257"/>
      <c r="F19" s="257"/>
      <c r="G19" s="257"/>
      <c r="H19" s="257"/>
      <c r="I19" s="257"/>
      <c r="J19" s="257"/>
      <c r="K19" s="84"/>
    </row>
    <row r="20" spans="2:14" x14ac:dyDescent="0.55000000000000004">
      <c r="B20" s="37" t="s">
        <v>3</v>
      </c>
      <c r="C20" s="258">
        <v>2019</v>
      </c>
      <c r="D20" s="259"/>
      <c r="E20" s="258">
        <v>2018</v>
      </c>
      <c r="F20" s="259"/>
      <c r="G20" s="258">
        <v>2017</v>
      </c>
      <c r="H20" s="259"/>
      <c r="I20" s="258">
        <v>2016</v>
      </c>
      <c r="J20" s="259"/>
      <c r="K20" s="85"/>
    </row>
    <row r="21" spans="2:14" ht="28.8" x14ac:dyDescent="0.55000000000000004">
      <c r="B21" s="24"/>
      <c r="C21" s="40" t="s">
        <v>79</v>
      </c>
      <c r="D21" s="43" t="s">
        <v>80</v>
      </c>
      <c r="E21" s="40" t="s">
        <v>79</v>
      </c>
      <c r="F21" s="43" t="s">
        <v>80</v>
      </c>
      <c r="G21" s="40" t="s">
        <v>79</v>
      </c>
      <c r="H21" s="43" t="s">
        <v>80</v>
      </c>
      <c r="I21" s="40" t="s">
        <v>79</v>
      </c>
      <c r="J21" s="43" t="s">
        <v>80</v>
      </c>
      <c r="K21" s="52"/>
    </row>
    <row r="22" spans="2:14" x14ac:dyDescent="0.55000000000000004">
      <c r="B22" s="72" t="s">
        <v>378</v>
      </c>
      <c r="C22" s="194">
        <v>111000</v>
      </c>
      <c r="D22" s="195">
        <v>49000</v>
      </c>
      <c r="E22" s="48">
        <v>96000</v>
      </c>
      <c r="F22" s="49">
        <v>4500</v>
      </c>
      <c r="G22" s="48">
        <v>270000</v>
      </c>
      <c r="H22" s="49">
        <v>50000</v>
      </c>
      <c r="I22" s="194">
        <v>187200</v>
      </c>
      <c r="J22" s="195">
        <v>177300</v>
      </c>
      <c r="K22" s="89"/>
    </row>
    <row r="23" spans="2:14" x14ac:dyDescent="0.55000000000000004">
      <c r="B23" s="72" t="s">
        <v>77</v>
      </c>
      <c r="C23" s="194">
        <v>25600</v>
      </c>
      <c r="D23" s="195">
        <v>25600</v>
      </c>
      <c r="E23" s="48">
        <v>37000</v>
      </c>
      <c r="F23" s="49">
        <v>37000</v>
      </c>
      <c r="G23" s="48" t="s">
        <v>81</v>
      </c>
      <c r="H23" s="49" t="s">
        <v>81</v>
      </c>
      <c r="I23" s="195" t="s">
        <v>81</v>
      </c>
      <c r="J23" s="195" t="s">
        <v>81</v>
      </c>
      <c r="K23" s="89"/>
    </row>
    <row r="24" spans="2:14" x14ac:dyDescent="0.55000000000000004">
      <c r="B24" s="10" t="s">
        <v>78</v>
      </c>
      <c r="C24" s="229">
        <v>66665</v>
      </c>
      <c r="D24" s="229">
        <v>66665</v>
      </c>
      <c r="E24" s="50">
        <v>41100</v>
      </c>
      <c r="F24" s="50">
        <v>41100</v>
      </c>
      <c r="G24" s="50" t="s">
        <v>81</v>
      </c>
      <c r="H24" s="50" t="s">
        <v>81</v>
      </c>
      <c r="I24" s="195" t="s">
        <v>81</v>
      </c>
      <c r="J24" s="195" t="s">
        <v>81</v>
      </c>
      <c r="K24" s="89"/>
    </row>
    <row r="25" spans="2:14" x14ac:dyDescent="0.55000000000000004">
      <c r="B25" s="56" t="s">
        <v>10</v>
      </c>
      <c r="C25" s="196">
        <f>SUM(C22:C24)</f>
        <v>203265</v>
      </c>
      <c r="D25" s="196">
        <f t="shared" ref="D25" si="1">SUM(D22:D24)</f>
        <v>141265</v>
      </c>
      <c r="E25" s="51">
        <f t="shared" ref="E25" si="2">SUM(E22:E24)</f>
        <v>174100</v>
      </c>
      <c r="F25" s="51">
        <f t="shared" ref="F25" si="3">SUM(F22:F24)</f>
        <v>82600</v>
      </c>
      <c r="G25" s="51">
        <f t="shared" ref="G25" si="4">SUM(G22:G24)</f>
        <v>270000</v>
      </c>
      <c r="H25" s="51">
        <f t="shared" ref="H25" si="5">SUM(H22:H24)</f>
        <v>50000</v>
      </c>
      <c r="I25" s="196">
        <f t="shared" ref="I25" si="6">SUM(I22:I24)</f>
        <v>187200</v>
      </c>
      <c r="J25" s="196">
        <f t="shared" ref="J25" si="7">SUM(J22:J24)</f>
        <v>177300</v>
      </c>
      <c r="K25" s="90"/>
    </row>
    <row r="26" spans="2:14" s="20" customFormat="1" x14ac:dyDescent="0.55000000000000004">
      <c r="B26" s="57"/>
      <c r="C26" s="108"/>
      <c r="D26" s="108"/>
      <c r="E26" s="108"/>
      <c r="F26" s="108"/>
      <c r="G26" s="108"/>
      <c r="H26" s="108"/>
      <c r="I26" s="108"/>
      <c r="J26" s="108"/>
      <c r="K26" s="90"/>
    </row>
    <row r="27" spans="2:14" s="20" customFormat="1" x14ac:dyDescent="0.55000000000000004">
      <c r="B27" s="245" t="s">
        <v>19</v>
      </c>
      <c r="C27" s="4"/>
      <c r="D27" s="108"/>
      <c r="E27" s="108"/>
      <c r="F27" s="108"/>
      <c r="G27" s="108"/>
      <c r="H27" s="108"/>
      <c r="I27" s="108"/>
      <c r="J27" s="108"/>
      <c r="K27" s="90"/>
      <c r="L27" s="4"/>
      <c r="M27" s="4"/>
      <c r="N27" s="4"/>
    </row>
    <row r="28" spans="2:14" s="20" customFormat="1" x14ac:dyDescent="0.55000000000000004">
      <c r="B28" s="314" t="s">
        <v>82</v>
      </c>
      <c r="C28" s="314"/>
      <c r="D28" s="314"/>
      <c r="E28" s="314"/>
      <c r="F28" s="314"/>
      <c r="G28" s="314"/>
      <c r="H28" s="314"/>
      <c r="I28" s="314"/>
      <c r="J28" s="314"/>
      <c r="K28" s="314"/>
      <c r="L28" s="314"/>
      <c r="M28" s="314"/>
      <c r="N28" s="314"/>
    </row>
    <row r="29" spans="2:14" s="20" customFormat="1" x14ac:dyDescent="0.55000000000000004">
      <c r="B29" s="314" t="s">
        <v>435</v>
      </c>
      <c r="C29" s="314"/>
      <c r="D29" s="314"/>
      <c r="E29" s="314"/>
      <c r="F29" s="314"/>
      <c r="G29" s="314"/>
      <c r="H29" s="314"/>
      <c r="I29" s="314"/>
      <c r="J29" s="314"/>
      <c r="K29" s="314"/>
      <c r="L29" s="314"/>
      <c r="M29" s="314"/>
      <c r="N29" s="314"/>
    </row>
    <row r="30" spans="2:14" s="20" customFormat="1" ht="14.4" customHeight="1" x14ac:dyDescent="0.55000000000000004">
      <c r="B30" s="387" t="s">
        <v>436</v>
      </c>
      <c r="C30" s="387"/>
      <c r="D30" s="387"/>
      <c r="E30" s="387"/>
      <c r="F30" s="387"/>
      <c r="G30" s="387"/>
      <c r="H30" s="387"/>
      <c r="I30" s="387"/>
      <c r="J30" s="387"/>
      <c r="K30" s="387"/>
      <c r="L30" s="387"/>
      <c r="M30" s="387"/>
      <c r="N30" s="387"/>
    </row>
    <row r="31" spans="2:14" s="20" customFormat="1" x14ac:dyDescent="0.55000000000000004">
      <c r="B31" s="314" t="s">
        <v>83</v>
      </c>
      <c r="C31" s="314"/>
      <c r="D31" s="314"/>
      <c r="E31" s="314"/>
      <c r="F31" s="314"/>
      <c r="G31" s="314"/>
      <c r="H31" s="314"/>
      <c r="I31" s="314"/>
      <c r="J31" s="314"/>
      <c r="K31" s="314"/>
      <c r="L31" s="314"/>
      <c r="M31" s="314"/>
      <c r="N31" s="314"/>
    </row>
    <row r="32" spans="2:14" s="20" customFormat="1" x14ac:dyDescent="0.55000000000000004">
      <c r="B32" s="314" t="s">
        <v>438</v>
      </c>
      <c r="C32" s="314"/>
      <c r="D32" s="314"/>
      <c r="E32" s="314"/>
      <c r="F32" s="314"/>
      <c r="G32" s="314"/>
      <c r="H32" s="314"/>
      <c r="I32" s="314"/>
      <c r="J32" s="314"/>
      <c r="K32" s="314"/>
      <c r="L32" s="314"/>
      <c r="M32" s="314"/>
      <c r="N32" s="314"/>
    </row>
    <row r="33" spans="2:14" s="20" customFormat="1" x14ac:dyDescent="0.55000000000000004">
      <c r="B33" s="314" t="s">
        <v>437</v>
      </c>
      <c r="C33" s="314"/>
      <c r="D33" s="314"/>
      <c r="E33" s="314"/>
      <c r="F33" s="314"/>
      <c r="G33" s="314"/>
      <c r="H33" s="314"/>
      <c r="I33" s="314"/>
      <c r="J33" s="314"/>
      <c r="K33" s="314"/>
      <c r="L33" s="314"/>
      <c r="M33" s="314"/>
      <c r="N33" s="314"/>
    </row>
    <row r="35" spans="2:14" x14ac:dyDescent="0.55000000000000004">
      <c r="B35" s="31" t="s">
        <v>63</v>
      </c>
    </row>
    <row r="36" spans="2:14" ht="35.25" customHeight="1" x14ac:dyDescent="0.55000000000000004">
      <c r="B36" s="254" t="s">
        <v>299</v>
      </c>
      <c r="C36" s="257"/>
      <c r="D36" s="257"/>
      <c r="E36" s="257"/>
      <c r="F36" s="257"/>
      <c r="G36" s="257"/>
      <c r="H36" s="257"/>
      <c r="I36" s="257"/>
      <c r="J36" s="257"/>
      <c r="K36" s="257"/>
    </row>
    <row r="37" spans="2:14" ht="49.8" customHeight="1" x14ac:dyDescent="0.55000000000000004">
      <c r="B37" s="37" t="s">
        <v>3</v>
      </c>
      <c r="C37" s="267" t="s">
        <v>183</v>
      </c>
      <c r="D37" s="267"/>
      <c r="E37" s="267" t="s">
        <v>303</v>
      </c>
      <c r="F37" s="267"/>
      <c r="G37" s="191" t="s">
        <v>304</v>
      </c>
      <c r="H37" s="353" t="s">
        <v>305</v>
      </c>
      <c r="I37" s="371"/>
      <c r="J37" s="371"/>
      <c r="K37" s="371"/>
    </row>
    <row r="38" spans="2:14" ht="28.9" customHeight="1" x14ac:dyDescent="0.55000000000000004">
      <c r="B38" s="378" t="s">
        <v>378</v>
      </c>
      <c r="C38" s="343" t="s">
        <v>187</v>
      </c>
      <c r="D38" s="377"/>
      <c r="E38" s="343" t="s">
        <v>184</v>
      </c>
      <c r="F38" s="377"/>
      <c r="G38" s="183" t="s">
        <v>332</v>
      </c>
      <c r="H38" s="372" t="s">
        <v>189</v>
      </c>
      <c r="I38" s="372"/>
      <c r="J38" s="372"/>
      <c r="K38" s="372"/>
    </row>
    <row r="39" spans="2:14" s="20" customFormat="1" ht="27.6" customHeight="1" x14ac:dyDescent="0.55000000000000004">
      <c r="B39" s="379"/>
      <c r="C39" s="373" t="s">
        <v>185</v>
      </c>
      <c r="D39" s="374"/>
      <c r="E39" s="343" t="s">
        <v>394</v>
      </c>
      <c r="F39" s="377"/>
      <c r="G39" s="174" t="s">
        <v>333</v>
      </c>
      <c r="H39" s="372" t="s">
        <v>364</v>
      </c>
      <c r="I39" s="372"/>
      <c r="J39" s="372"/>
      <c r="K39" s="372"/>
    </row>
    <row r="40" spans="2:14" s="20" customFormat="1" ht="27.6" customHeight="1" x14ac:dyDescent="0.55000000000000004">
      <c r="B40" s="379"/>
      <c r="C40" s="375"/>
      <c r="D40" s="376"/>
      <c r="E40" s="343" t="s">
        <v>395</v>
      </c>
      <c r="F40" s="377"/>
      <c r="G40" s="174" t="s">
        <v>369</v>
      </c>
      <c r="H40" s="372" t="s">
        <v>364</v>
      </c>
      <c r="I40" s="372"/>
      <c r="J40" s="372"/>
      <c r="K40" s="372"/>
    </row>
    <row r="41" spans="2:14" s="20" customFormat="1" ht="27.6" customHeight="1" x14ac:dyDescent="0.55000000000000004">
      <c r="B41" s="380"/>
      <c r="C41" s="343" t="s">
        <v>186</v>
      </c>
      <c r="D41" s="377"/>
      <c r="E41" s="343" t="s">
        <v>184</v>
      </c>
      <c r="F41" s="377"/>
      <c r="G41" s="174" t="s">
        <v>334</v>
      </c>
      <c r="H41" s="372" t="s">
        <v>365</v>
      </c>
      <c r="I41" s="372"/>
      <c r="J41" s="372"/>
      <c r="K41" s="372"/>
    </row>
    <row r="42" spans="2:14" ht="29.5" customHeight="1" x14ac:dyDescent="0.55000000000000004">
      <c r="B42" s="83" t="s">
        <v>77</v>
      </c>
      <c r="C42" s="343" t="s">
        <v>187</v>
      </c>
      <c r="D42" s="377"/>
      <c r="E42" s="343" t="s">
        <v>184</v>
      </c>
      <c r="F42" s="377"/>
      <c r="G42" s="184" t="s">
        <v>335</v>
      </c>
      <c r="H42" s="372" t="s">
        <v>189</v>
      </c>
      <c r="I42" s="372"/>
      <c r="J42" s="372"/>
      <c r="K42" s="372"/>
    </row>
    <row r="43" spans="2:14" ht="25.15" customHeight="1" x14ac:dyDescent="0.55000000000000004">
      <c r="B43" s="381" t="s">
        <v>78</v>
      </c>
      <c r="C43" s="343" t="s">
        <v>187</v>
      </c>
      <c r="D43" s="377"/>
      <c r="E43" s="343" t="s">
        <v>184</v>
      </c>
      <c r="F43" s="377"/>
      <c r="G43" s="174" t="s">
        <v>336</v>
      </c>
      <c r="H43" s="372" t="s">
        <v>189</v>
      </c>
      <c r="I43" s="372"/>
      <c r="J43" s="372"/>
      <c r="K43" s="372"/>
    </row>
    <row r="44" spans="2:14" s="20" customFormat="1" ht="25.15" customHeight="1" x14ac:dyDescent="0.55000000000000004">
      <c r="B44" s="382"/>
      <c r="C44" s="343" t="s">
        <v>188</v>
      </c>
      <c r="D44" s="377"/>
      <c r="E44" s="343" t="s">
        <v>206</v>
      </c>
      <c r="F44" s="377"/>
      <c r="G44" s="174" t="s">
        <v>81</v>
      </c>
      <c r="H44" s="372" t="s">
        <v>190</v>
      </c>
      <c r="I44" s="372"/>
      <c r="J44" s="372"/>
      <c r="K44" s="372"/>
    </row>
    <row r="45" spans="2:14" x14ac:dyDescent="0.55000000000000004">
      <c r="B45" s="383" t="s">
        <v>10</v>
      </c>
      <c r="C45" s="384"/>
      <c r="D45" s="384"/>
      <c r="E45" s="384"/>
      <c r="F45" s="385"/>
      <c r="G45" s="185">
        <f>(421800+204952+17534+13793+19000+21500)</f>
        <v>698579</v>
      </c>
      <c r="H45" s="372"/>
      <c r="I45" s="372"/>
      <c r="J45" s="372"/>
      <c r="K45" s="372"/>
    </row>
    <row r="46" spans="2:14" s="20" customFormat="1" x14ac:dyDescent="0.55000000000000004">
      <c r="B46" s="57"/>
      <c r="C46" s="57"/>
      <c r="D46" s="57"/>
      <c r="E46" s="57"/>
      <c r="F46" s="57"/>
      <c r="G46" s="58"/>
      <c r="H46" s="109"/>
      <c r="I46" s="109"/>
      <c r="J46" s="109"/>
      <c r="K46" s="109"/>
    </row>
    <row r="47" spans="2:14" s="20" customFormat="1" x14ac:dyDescent="0.55000000000000004">
      <c r="B47" s="245" t="s">
        <v>19</v>
      </c>
      <c r="C47" s="4"/>
      <c r="D47" s="57"/>
      <c r="E47" s="57"/>
      <c r="F47" s="57"/>
      <c r="G47" s="58"/>
      <c r="H47" s="109"/>
      <c r="I47" s="109"/>
      <c r="J47" s="109"/>
      <c r="K47" s="109"/>
    </row>
    <row r="48" spans="2:14" s="20" customFormat="1" ht="16.5" x14ac:dyDescent="0.55000000000000004">
      <c r="B48" s="314" t="s">
        <v>337</v>
      </c>
      <c r="C48" s="314"/>
      <c r="D48" s="314"/>
      <c r="E48" s="314"/>
      <c r="F48" s="314"/>
      <c r="G48" s="314"/>
      <c r="H48" s="314"/>
      <c r="I48" s="314"/>
      <c r="J48" s="314"/>
      <c r="K48" s="314"/>
    </row>
    <row r="49" spans="2:11" ht="16.5" x14ac:dyDescent="0.55000000000000004">
      <c r="B49" s="314" t="s">
        <v>338</v>
      </c>
      <c r="C49" s="314"/>
      <c r="D49" s="314"/>
      <c r="E49" s="314"/>
      <c r="F49" s="314"/>
      <c r="G49" s="314"/>
      <c r="H49" s="314"/>
      <c r="I49" s="314"/>
      <c r="J49" s="314"/>
      <c r="K49" s="314"/>
    </row>
    <row r="50" spans="2:11" s="20" customFormat="1" ht="16.5" x14ac:dyDescent="0.55000000000000004">
      <c r="B50" s="314" t="s">
        <v>339</v>
      </c>
      <c r="C50" s="314"/>
      <c r="D50" s="314"/>
      <c r="E50" s="314"/>
      <c r="F50" s="314"/>
      <c r="G50" s="314"/>
      <c r="H50" s="314"/>
      <c r="I50" s="314"/>
      <c r="J50" s="314"/>
      <c r="K50" s="176"/>
    </row>
    <row r="51" spans="2:11" s="20" customFormat="1" x14ac:dyDescent="0.55000000000000004">
      <c r="B51" s="4"/>
      <c r="C51" s="110"/>
      <c r="D51" s="110"/>
      <c r="E51" s="110"/>
      <c r="F51" s="110"/>
      <c r="G51" s="110"/>
      <c r="H51" s="110"/>
      <c r="I51" s="110"/>
      <c r="J51" s="110"/>
      <c r="K51" s="110"/>
    </row>
    <row r="52" spans="2:11" x14ac:dyDescent="0.55000000000000004">
      <c r="B52" s="31" t="s">
        <v>66</v>
      </c>
      <c r="C52" s="20"/>
      <c r="D52" s="20"/>
      <c r="E52" s="20"/>
      <c r="F52" s="20"/>
      <c r="G52" s="20"/>
      <c r="H52" s="20"/>
      <c r="I52" s="20"/>
      <c r="J52" s="20"/>
    </row>
    <row r="53" spans="2:11" ht="33.75" customHeight="1" x14ac:dyDescent="0.55000000000000004">
      <c r="B53" s="254" t="s">
        <v>397</v>
      </c>
      <c r="C53" s="257"/>
      <c r="D53" s="257"/>
      <c r="E53" s="257"/>
      <c r="F53" s="257"/>
      <c r="G53" s="257"/>
      <c r="H53" s="257"/>
      <c r="I53" s="257"/>
      <c r="J53" s="257"/>
      <c r="K53" s="60"/>
    </row>
    <row r="54" spans="2:11" x14ac:dyDescent="0.55000000000000004">
      <c r="B54" s="267" t="s">
        <v>192</v>
      </c>
      <c r="C54" s="267"/>
      <c r="D54" s="267"/>
      <c r="E54" s="267" t="s">
        <v>191</v>
      </c>
      <c r="F54" s="267"/>
      <c r="G54" s="371" t="s">
        <v>297</v>
      </c>
      <c r="H54" s="371"/>
      <c r="I54" s="371"/>
      <c r="J54" s="371"/>
      <c r="K54" s="60"/>
    </row>
    <row r="55" spans="2:11" s="20" customFormat="1" x14ac:dyDescent="0.55000000000000004">
      <c r="B55" s="266" t="s">
        <v>398</v>
      </c>
      <c r="C55" s="266"/>
      <c r="D55" s="266"/>
      <c r="E55" s="386">
        <v>35424</v>
      </c>
      <c r="F55" s="386"/>
      <c r="G55" s="266" t="s">
        <v>193</v>
      </c>
      <c r="H55" s="266"/>
      <c r="I55" s="266"/>
      <c r="J55" s="266"/>
      <c r="K55" s="84"/>
    </row>
    <row r="56" spans="2:11" s="20" customFormat="1" x14ac:dyDescent="0.55000000000000004">
      <c r="B56" s="266" t="s">
        <v>306</v>
      </c>
      <c r="C56" s="266"/>
      <c r="D56" s="266"/>
      <c r="E56" s="386">
        <v>12315</v>
      </c>
      <c r="F56" s="386"/>
      <c r="G56" s="266" t="s">
        <v>193</v>
      </c>
      <c r="H56" s="266"/>
      <c r="I56" s="266"/>
      <c r="J56" s="266"/>
      <c r="K56" s="84"/>
    </row>
    <row r="57" spans="2:11" s="20" customFormat="1" x14ac:dyDescent="0.55000000000000004">
      <c r="B57" s="266" t="s">
        <v>307</v>
      </c>
      <c r="C57" s="266"/>
      <c r="D57" s="266"/>
      <c r="E57" s="386">
        <v>120</v>
      </c>
      <c r="F57" s="386"/>
      <c r="G57" s="266" t="s">
        <v>194</v>
      </c>
      <c r="H57" s="266"/>
      <c r="I57" s="266"/>
      <c r="J57" s="266"/>
      <c r="K57" s="84"/>
    </row>
    <row r="58" spans="2:11" ht="16.5" x14ac:dyDescent="0.55000000000000004">
      <c r="B58" s="266" t="s">
        <v>308</v>
      </c>
      <c r="C58" s="266"/>
      <c r="D58" s="266"/>
      <c r="E58" s="386">
        <v>900</v>
      </c>
      <c r="F58" s="386"/>
      <c r="G58" s="266" t="s">
        <v>362</v>
      </c>
      <c r="H58" s="266"/>
      <c r="I58" s="266"/>
      <c r="J58" s="266"/>
    </row>
    <row r="59" spans="2:11" s="20" customFormat="1" ht="16.5" x14ac:dyDescent="0.55000000000000004">
      <c r="B59" s="266" t="s">
        <v>309</v>
      </c>
      <c r="C59" s="266"/>
      <c r="D59" s="266"/>
      <c r="E59" s="386">
        <v>1800</v>
      </c>
      <c r="F59" s="386"/>
      <c r="G59" s="266" t="s">
        <v>362</v>
      </c>
      <c r="H59" s="266"/>
      <c r="I59" s="266"/>
      <c r="J59" s="266"/>
      <c r="K59" s="67"/>
    </row>
    <row r="61" spans="2:11" x14ac:dyDescent="0.55000000000000004">
      <c r="B61" s="31" t="s">
        <v>67</v>
      </c>
      <c r="C61" s="20"/>
      <c r="D61" s="20"/>
      <c r="E61" s="20"/>
      <c r="F61" s="20"/>
      <c r="G61" s="20"/>
      <c r="H61" s="20"/>
      <c r="I61" s="20"/>
      <c r="J61" s="20"/>
    </row>
    <row r="62" spans="2:11" ht="35.25" customHeight="1" x14ac:dyDescent="0.55000000000000004">
      <c r="B62" s="254" t="s">
        <v>396</v>
      </c>
      <c r="C62" s="257"/>
      <c r="D62" s="257"/>
      <c r="E62" s="257"/>
      <c r="F62" s="257"/>
      <c r="G62" s="257"/>
      <c r="H62" s="257"/>
      <c r="I62" s="257"/>
      <c r="J62" s="257"/>
    </row>
    <row r="63" spans="2:11" x14ac:dyDescent="0.55000000000000004">
      <c r="B63" s="267" t="s">
        <v>192</v>
      </c>
      <c r="C63" s="267"/>
      <c r="D63" s="267"/>
      <c r="E63" s="267" t="s">
        <v>191</v>
      </c>
      <c r="F63" s="267"/>
      <c r="G63" s="371" t="s">
        <v>297</v>
      </c>
      <c r="H63" s="371"/>
      <c r="I63" s="371"/>
      <c r="J63" s="371"/>
    </row>
    <row r="64" spans="2:11" ht="29.4" customHeight="1" x14ac:dyDescent="0.55000000000000004">
      <c r="B64" s="390" t="s">
        <v>399</v>
      </c>
      <c r="C64" s="266"/>
      <c r="D64" s="266"/>
      <c r="E64" s="266">
        <v>12</v>
      </c>
      <c r="F64" s="266"/>
      <c r="G64" s="266" t="s">
        <v>363</v>
      </c>
      <c r="H64" s="266"/>
      <c r="I64" s="266"/>
      <c r="J64" s="266"/>
    </row>
    <row r="65" spans="2:11" x14ac:dyDescent="0.55000000000000004">
      <c r="B65" s="266" t="s">
        <v>400</v>
      </c>
      <c r="C65" s="266"/>
      <c r="D65" s="266"/>
      <c r="E65" s="266">
        <v>360</v>
      </c>
      <c r="F65" s="266"/>
      <c r="G65" s="266" t="s">
        <v>363</v>
      </c>
      <c r="H65" s="266"/>
      <c r="I65" s="266"/>
      <c r="J65" s="266"/>
    </row>
    <row r="66" spans="2:11" x14ac:dyDescent="0.55000000000000004">
      <c r="B66" s="266" t="s">
        <v>401</v>
      </c>
      <c r="C66" s="266"/>
      <c r="D66" s="266"/>
      <c r="E66" s="266">
        <v>78</v>
      </c>
      <c r="F66" s="266"/>
      <c r="G66" s="266" t="s">
        <v>363</v>
      </c>
      <c r="H66" s="266"/>
      <c r="I66" s="266"/>
      <c r="J66" s="266"/>
    </row>
    <row r="68" spans="2:11" x14ac:dyDescent="0.55000000000000004">
      <c r="B68" s="12" t="s">
        <v>71</v>
      </c>
      <c r="C68" s="9"/>
      <c r="D68" s="9"/>
      <c r="E68" s="9"/>
      <c r="F68" s="9"/>
    </row>
    <row r="69" spans="2:11" ht="35.25" customHeight="1" x14ac:dyDescent="0.55000000000000004">
      <c r="B69" s="316" t="s">
        <v>300</v>
      </c>
      <c r="C69" s="316"/>
      <c r="D69" s="316"/>
      <c r="E69" s="316"/>
      <c r="F69" s="316"/>
    </row>
    <row r="70" spans="2:11" x14ac:dyDescent="0.55000000000000004">
      <c r="B70" s="310"/>
      <c r="C70" s="309">
        <v>2019</v>
      </c>
      <c r="D70" s="309">
        <v>2018</v>
      </c>
      <c r="E70" s="309">
        <v>2017</v>
      </c>
      <c r="F70" s="309">
        <v>2016</v>
      </c>
    </row>
    <row r="71" spans="2:11" x14ac:dyDescent="0.55000000000000004">
      <c r="B71" s="310"/>
      <c r="C71" s="309"/>
      <c r="D71" s="309"/>
      <c r="E71" s="309"/>
      <c r="F71" s="309"/>
    </row>
    <row r="72" spans="2:11" ht="97.5" customHeight="1" x14ac:dyDescent="0.55000000000000004">
      <c r="B72" s="7" t="s">
        <v>178</v>
      </c>
      <c r="C72" s="192" t="s">
        <v>295</v>
      </c>
      <c r="D72" s="192" t="s">
        <v>295</v>
      </c>
      <c r="E72" s="192" t="s">
        <v>295</v>
      </c>
      <c r="F72" s="192" t="s">
        <v>295</v>
      </c>
      <c r="H72" s="92"/>
    </row>
    <row r="73" spans="2:11" ht="57.6" x14ac:dyDescent="0.55000000000000004">
      <c r="B73" s="7" t="s">
        <v>195</v>
      </c>
      <c r="C73" s="186" t="s">
        <v>257</v>
      </c>
      <c r="D73" s="187" t="s">
        <v>257</v>
      </c>
      <c r="E73" s="187" t="s">
        <v>257</v>
      </c>
      <c r="F73" s="186" t="s">
        <v>293</v>
      </c>
      <c r="H73" s="92"/>
    </row>
    <row r="74" spans="2:11" s="20" customFormat="1" x14ac:dyDescent="0.55000000000000004">
      <c r="B74" s="122"/>
      <c r="C74" s="114"/>
      <c r="D74" s="123"/>
      <c r="E74" s="123"/>
      <c r="F74" s="114"/>
      <c r="K74" s="67"/>
    </row>
    <row r="75" spans="2:11" s="20" customFormat="1" x14ac:dyDescent="0.55000000000000004">
      <c r="B75" s="12" t="s">
        <v>73</v>
      </c>
      <c r="C75" s="9"/>
      <c r="D75" s="9"/>
      <c r="E75" s="9"/>
      <c r="F75" s="9"/>
      <c r="K75" s="67"/>
    </row>
    <row r="76" spans="2:11" s="20" customFormat="1" ht="35.25" customHeight="1" x14ac:dyDescent="0.55000000000000004">
      <c r="B76" s="316" t="s">
        <v>260</v>
      </c>
      <c r="C76" s="316"/>
      <c r="D76" s="316"/>
      <c r="E76" s="316"/>
      <c r="F76" s="316"/>
      <c r="K76" s="67"/>
    </row>
    <row r="77" spans="2:11" s="20" customFormat="1" x14ac:dyDescent="0.55000000000000004">
      <c r="B77" s="310"/>
      <c r="C77" s="311">
        <v>2019</v>
      </c>
      <c r="D77" s="311">
        <v>2018</v>
      </c>
      <c r="E77" s="311">
        <v>2017</v>
      </c>
      <c r="F77" s="311">
        <v>2016</v>
      </c>
      <c r="K77" s="67"/>
    </row>
    <row r="78" spans="2:11" s="20" customFormat="1" x14ac:dyDescent="0.55000000000000004">
      <c r="B78" s="310"/>
      <c r="C78" s="312"/>
      <c r="D78" s="312"/>
      <c r="E78" s="312"/>
      <c r="F78" s="312"/>
      <c r="K78" s="67"/>
    </row>
    <row r="79" spans="2:11" s="20" customFormat="1" ht="28.8" x14ac:dyDescent="0.55000000000000004">
      <c r="B79" s="7" t="s">
        <v>310</v>
      </c>
      <c r="C79" s="188">
        <v>0</v>
      </c>
      <c r="D79" s="189" t="s">
        <v>263</v>
      </c>
      <c r="E79" s="189" t="s">
        <v>293</v>
      </c>
      <c r="F79" s="189" t="s">
        <v>81</v>
      </c>
      <c r="K79" s="67"/>
    </row>
    <row r="80" spans="2:11" s="20" customFormat="1" ht="28.8" x14ac:dyDescent="0.55000000000000004">
      <c r="B80" s="7" t="s">
        <v>262</v>
      </c>
      <c r="C80" s="189" t="s">
        <v>263</v>
      </c>
      <c r="D80" s="190" t="s">
        <v>263</v>
      </c>
      <c r="E80" s="190" t="s">
        <v>263</v>
      </c>
      <c r="F80" s="189" t="s">
        <v>263</v>
      </c>
      <c r="K80" s="67"/>
    </row>
    <row r="81" spans="2:11" s="20" customFormat="1" x14ac:dyDescent="0.55000000000000004">
      <c r="B81" s="122"/>
      <c r="C81" s="114"/>
      <c r="D81" s="123"/>
      <c r="E81" s="123"/>
      <c r="F81" s="114"/>
      <c r="K81" s="67"/>
    </row>
    <row r="83" spans="2:11" x14ac:dyDescent="0.55000000000000004">
      <c r="B83" s="31" t="s">
        <v>84</v>
      </c>
      <c r="C83" s="20"/>
      <c r="D83" s="20"/>
      <c r="E83" s="20"/>
      <c r="F83" s="20"/>
      <c r="G83" s="20"/>
      <c r="H83" s="20"/>
      <c r="I83" s="20"/>
      <c r="J83" s="20"/>
    </row>
    <row r="84" spans="2:11" ht="39" customHeight="1" x14ac:dyDescent="0.55000000000000004">
      <c r="B84" s="254" t="s">
        <v>388</v>
      </c>
      <c r="C84" s="257"/>
      <c r="D84" s="257"/>
      <c r="E84" s="257"/>
      <c r="F84" s="257"/>
      <c r="G84" s="257"/>
      <c r="H84" s="257"/>
      <c r="I84" s="257"/>
      <c r="J84" s="257"/>
    </row>
    <row r="85" spans="2:11" ht="39.6" customHeight="1" x14ac:dyDescent="0.55000000000000004">
      <c r="B85" s="91" t="s">
        <v>196</v>
      </c>
      <c r="C85" s="369" t="s">
        <v>197</v>
      </c>
      <c r="D85" s="370"/>
      <c r="E85" s="334" t="s">
        <v>301</v>
      </c>
      <c r="F85" s="335"/>
      <c r="G85" s="335"/>
      <c r="H85" s="336"/>
      <c r="I85" s="334" t="s">
        <v>367</v>
      </c>
      <c r="J85" s="336"/>
    </row>
    <row r="86" spans="2:11" x14ac:dyDescent="0.55000000000000004">
      <c r="B86" s="27">
        <v>2007</v>
      </c>
      <c r="C86" s="365" t="s">
        <v>198</v>
      </c>
      <c r="D86" s="366"/>
      <c r="E86" s="365" t="s">
        <v>200</v>
      </c>
      <c r="F86" s="367"/>
      <c r="G86" s="367"/>
      <c r="H86" s="366"/>
      <c r="I86" s="368">
        <v>385000</v>
      </c>
      <c r="J86" s="366"/>
    </row>
    <row r="87" spans="2:11" x14ac:dyDescent="0.55000000000000004">
      <c r="B87" s="27">
        <v>2012</v>
      </c>
      <c r="C87" s="365" t="s">
        <v>199</v>
      </c>
      <c r="D87" s="366"/>
      <c r="E87" s="365" t="s">
        <v>202</v>
      </c>
      <c r="F87" s="367"/>
      <c r="G87" s="367"/>
      <c r="H87" s="366"/>
      <c r="I87" s="368">
        <v>570000</v>
      </c>
      <c r="J87" s="366"/>
    </row>
    <row r="88" spans="2:11" s="20" customFormat="1" x14ac:dyDescent="0.55000000000000004">
      <c r="B88" s="27">
        <v>2017</v>
      </c>
      <c r="C88" s="365" t="s">
        <v>201</v>
      </c>
      <c r="D88" s="366"/>
      <c r="E88" s="365" t="s">
        <v>202</v>
      </c>
      <c r="F88" s="367"/>
      <c r="G88" s="367"/>
      <c r="H88" s="366"/>
      <c r="I88" s="368">
        <v>2800000</v>
      </c>
      <c r="J88" s="366"/>
      <c r="K88" s="67"/>
    </row>
    <row r="89" spans="2:11" s="20" customFormat="1" x14ac:dyDescent="0.55000000000000004">
      <c r="B89" s="27">
        <v>2018</v>
      </c>
      <c r="C89" s="365" t="s">
        <v>201</v>
      </c>
      <c r="D89" s="366"/>
      <c r="E89" s="365" t="s">
        <v>203</v>
      </c>
      <c r="F89" s="367"/>
      <c r="G89" s="367"/>
      <c r="H89" s="366"/>
      <c r="I89" s="368">
        <v>3512850</v>
      </c>
      <c r="J89" s="366"/>
      <c r="K89" s="67"/>
    </row>
    <row r="91" spans="2:11" x14ac:dyDescent="0.55000000000000004">
      <c r="B91" s="246" t="s">
        <v>19</v>
      </c>
    </row>
    <row r="92" spans="2:11" s="20" customFormat="1" ht="14.4" customHeight="1" x14ac:dyDescent="0.55000000000000004">
      <c r="B92" s="388" t="s">
        <v>232</v>
      </c>
      <c r="C92" s="388"/>
      <c r="D92" s="388"/>
      <c r="E92" s="388"/>
      <c r="F92" s="388"/>
      <c r="G92" s="388"/>
      <c r="H92" s="388"/>
      <c r="I92" s="388"/>
      <c r="J92" s="388"/>
      <c r="K92" s="67"/>
    </row>
    <row r="93" spans="2:11" s="20" customFormat="1" ht="14.4" customHeight="1" x14ac:dyDescent="0.55000000000000004">
      <c r="B93" s="388" t="s">
        <v>233</v>
      </c>
      <c r="C93" s="388"/>
      <c r="D93" s="388"/>
      <c r="E93" s="388"/>
      <c r="F93" s="388"/>
      <c r="G93" s="388"/>
      <c r="H93" s="388"/>
      <c r="I93" s="388"/>
      <c r="J93" s="388"/>
      <c r="K93" s="67"/>
    </row>
    <row r="94" spans="2:11" s="20" customFormat="1" x14ac:dyDescent="0.55000000000000004">
      <c r="B94" s="319" t="s">
        <v>204</v>
      </c>
      <c r="C94" s="319"/>
      <c r="D94" s="319"/>
      <c r="E94" s="319"/>
      <c r="F94" s="319"/>
      <c r="G94" s="319"/>
      <c r="H94" s="319"/>
      <c r="I94" s="319"/>
      <c r="J94" s="319"/>
      <c r="K94" s="67"/>
    </row>
    <row r="95" spans="2:11" s="20" customFormat="1" x14ac:dyDescent="0.55000000000000004">
      <c r="B95" s="319" t="s">
        <v>205</v>
      </c>
      <c r="C95" s="319"/>
      <c r="D95" s="319"/>
      <c r="E95" s="319"/>
      <c r="F95" s="319"/>
      <c r="G95" s="319"/>
      <c r="H95" s="319"/>
      <c r="I95" s="319"/>
      <c r="J95" s="319"/>
      <c r="K95" s="67"/>
    </row>
    <row r="97" spans="2:10" x14ac:dyDescent="0.55000000000000004">
      <c r="B97" s="31" t="s">
        <v>237</v>
      </c>
      <c r="C97" s="20"/>
      <c r="D97" s="20"/>
      <c r="E97" s="20"/>
      <c r="F97" s="20"/>
      <c r="G97" s="20"/>
      <c r="H97" s="20"/>
      <c r="I97" s="20"/>
      <c r="J97" s="20"/>
    </row>
    <row r="98" spans="2:10" ht="42" customHeight="1" x14ac:dyDescent="0.55000000000000004">
      <c r="B98" s="254" t="s">
        <v>389</v>
      </c>
      <c r="C98" s="257"/>
      <c r="D98" s="257"/>
      <c r="E98" s="257"/>
      <c r="F98" s="257"/>
      <c r="G98" s="257"/>
      <c r="H98" s="257"/>
      <c r="I98" s="257"/>
      <c r="J98" s="257"/>
    </row>
    <row r="99" spans="2:10" ht="16.5" x14ac:dyDescent="0.55000000000000004">
      <c r="B99" s="104" t="s">
        <v>196</v>
      </c>
      <c r="C99" s="104" t="s">
        <v>242</v>
      </c>
      <c r="D99" s="104" t="s">
        <v>294</v>
      </c>
      <c r="E99" s="334" t="s">
        <v>302</v>
      </c>
      <c r="F99" s="335"/>
      <c r="G99" s="335"/>
      <c r="H99" s="335"/>
      <c r="I99" s="335"/>
      <c r="J99" s="336"/>
    </row>
    <row r="100" spans="2:10" x14ac:dyDescent="0.55000000000000004">
      <c r="B100" s="29" t="s">
        <v>240</v>
      </c>
      <c r="C100" s="47">
        <v>79000</v>
      </c>
      <c r="D100" s="29">
        <v>19000</v>
      </c>
      <c r="E100" s="360"/>
      <c r="F100" s="344"/>
      <c r="G100" s="344"/>
      <c r="H100" s="344"/>
      <c r="I100" s="344"/>
      <c r="J100" s="361"/>
    </row>
    <row r="101" spans="2:10" ht="36.75" customHeight="1" x14ac:dyDescent="0.55000000000000004">
      <c r="B101" s="29">
        <v>2017</v>
      </c>
      <c r="C101" s="47">
        <v>78000</v>
      </c>
      <c r="D101" s="29">
        <v>19000</v>
      </c>
      <c r="E101" s="348" t="s">
        <v>241</v>
      </c>
      <c r="F101" s="351"/>
      <c r="G101" s="351"/>
      <c r="H101" s="351"/>
      <c r="I101" s="351"/>
      <c r="J101" s="352"/>
    </row>
    <row r="102" spans="2:10" ht="63.75" customHeight="1" x14ac:dyDescent="0.55000000000000004">
      <c r="B102" s="29">
        <v>2018</v>
      </c>
      <c r="C102" s="47">
        <v>52500</v>
      </c>
      <c r="D102" s="29">
        <v>19000</v>
      </c>
      <c r="E102" s="348" t="s">
        <v>243</v>
      </c>
      <c r="F102" s="349"/>
      <c r="G102" s="349"/>
      <c r="H102" s="349"/>
      <c r="I102" s="349"/>
      <c r="J102" s="350"/>
    </row>
    <row r="103" spans="2:10" ht="33.9" customHeight="1" x14ac:dyDescent="0.55000000000000004">
      <c r="B103" s="113">
        <v>2019</v>
      </c>
      <c r="C103" s="183">
        <v>45500</v>
      </c>
      <c r="D103" s="29">
        <v>19000</v>
      </c>
      <c r="E103" s="362" t="s">
        <v>372</v>
      </c>
      <c r="F103" s="363"/>
      <c r="G103" s="363"/>
      <c r="H103" s="363"/>
      <c r="I103" s="363"/>
      <c r="J103" s="364"/>
    </row>
    <row r="105" spans="2:10" x14ac:dyDescent="0.55000000000000004">
      <c r="B105" s="31" t="s">
        <v>261</v>
      </c>
      <c r="C105" s="20"/>
      <c r="D105" s="20"/>
      <c r="E105" s="20"/>
      <c r="F105" s="20"/>
      <c r="G105" s="20"/>
      <c r="H105" s="20"/>
      <c r="I105" s="20"/>
      <c r="J105" s="20"/>
    </row>
    <row r="106" spans="2:10" ht="38.25" customHeight="1" x14ac:dyDescent="0.55000000000000004">
      <c r="B106" s="254" t="s">
        <v>411</v>
      </c>
      <c r="C106" s="257"/>
      <c r="D106" s="257"/>
      <c r="E106" s="257"/>
      <c r="F106" s="257"/>
      <c r="G106" s="257"/>
      <c r="H106" s="257"/>
      <c r="I106" s="257"/>
      <c r="J106" s="257"/>
    </row>
    <row r="107" spans="2:10" ht="16.5" x14ac:dyDescent="0.55000000000000004">
      <c r="B107" s="104" t="s">
        <v>196</v>
      </c>
      <c r="C107" s="104" t="s">
        <v>242</v>
      </c>
      <c r="D107" s="178" t="s">
        <v>294</v>
      </c>
      <c r="E107" s="334" t="s">
        <v>302</v>
      </c>
      <c r="F107" s="335"/>
      <c r="G107" s="335"/>
      <c r="H107" s="335"/>
      <c r="I107" s="335"/>
      <c r="J107" s="336"/>
    </row>
    <row r="108" spans="2:10" x14ac:dyDescent="0.55000000000000004">
      <c r="B108" s="29" t="s">
        <v>240</v>
      </c>
      <c r="C108" s="47">
        <v>18500</v>
      </c>
      <c r="D108" s="29">
        <v>23000</v>
      </c>
      <c r="E108" s="360"/>
      <c r="F108" s="344"/>
      <c r="G108" s="344"/>
      <c r="H108" s="344"/>
      <c r="I108" s="344"/>
      <c r="J108" s="361"/>
    </row>
    <row r="109" spans="2:10" ht="36.75" customHeight="1" x14ac:dyDescent="0.55000000000000004">
      <c r="B109" s="29">
        <v>2017</v>
      </c>
      <c r="C109" s="47">
        <v>29166</v>
      </c>
      <c r="D109" s="29">
        <v>23000</v>
      </c>
      <c r="E109" s="348" t="s">
        <v>244</v>
      </c>
      <c r="F109" s="351"/>
      <c r="G109" s="351"/>
      <c r="H109" s="351"/>
      <c r="I109" s="351"/>
      <c r="J109" s="352"/>
    </row>
    <row r="110" spans="2:10" ht="68.25" customHeight="1" x14ac:dyDescent="0.55000000000000004">
      <c r="B110" s="29">
        <v>2018</v>
      </c>
      <c r="C110" s="47">
        <v>225914</v>
      </c>
      <c r="D110" s="29">
        <f>23000+16000</f>
        <v>39000</v>
      </c>
      <c r="E110" s="348" t="s">
        <v>264</v>
      </c>
      <c r="F110" s="349"/>
      <c r="G110" s="349"/>
      <c r="H110" s="349"/>
      <c r="I110" s="349"/>
      <c r="J110" s="350"/>
    </row>
    <row r="111" spans="2:10" ht="55.5" customHeight="1" x14ac:dyDescent="0.55000000000000004">
      <c r="B111" s="113">
        <v>2019</v>
      </c>
      <c r="C111" s="47">
        <v>419197</v>
      </c>
      <c r="D111" s="29">
        <v>39000</v>
      </c>
      <c r="E111" s="348" t="s">
        <v>245</v>
      </c>
      <c r="F111" s="351"/>
      <c r="G111" s="351"/>
      <c r="H111" s="351"/>
      <c r="I111" s="351"/>
      <c r="J111" s="352"/>
    </row>
    <row r="112" spans="2:10" x14ac:dyDescent="0.55000000000000004">
      <c r="D112" s="228"/>
    </row>
    <row r="113" spans="2:11" x14ac:dyDescent="0.55000000000000004">
      <c r="B113" s="31" t="s">
        <v>238</v>
      </c>
      <c r="C113" s="20"/>
      <c r="D113" s="20"/>
      <c r="E113" s="20"/>
      <c r="F113" s="20"/>
      <c r="G113" s="20"/>
      <c r="H113" s="20"/>
      <c r="I113" s="20"/>
      <c r="J113" s="20"/>
    </row>
    <row r="114" spans="2:11" ht="29.5" customHeight="1" x14ac:dyDescent="0.55000000000000004">
      <c r="B114" s="254" t="s">
        <v>390</v>
      </c>
      <c r="C114" s="254"/>
      <c r="D114" s="254"/>
      <c r="E114" s="254"/>
      <c r="F114" s="68"/>
      <c r="G114" s="68"/>
      <c r="H114" s="60"/>
      <c r="I114" s="60"/>
      <c r="J114" s="60"/>
    </row>
    <row r="115" spans="2:11" ht="76.900000000000006" customHeight="1" x14ac:dyDescent="0.55000000000000004">
      <c r="B115" s="334" t="s">
        <v>267</v>
      </c>
      <c r="C115" s="336"/>
      <c r="D115" s="353" t="s">
        <v>410</v>
      </c>
      <c r="E115" s="353"/>
      <c r="H115" s="63"/>
      <c r="I115" s="63"/>
      <c r="J115" s="124"/>
    </row>
    <row r="116" spans="2:11" ht="29.65" customHeight="1" x14ac:dyDescent="0.55000000000000004">
      <c r="B116" s="354" t="s">
        <v>361</v>
      </c>
      <c r="C116" s="355"/>
      <c r="D116" s="358">
        <v>6730</v>
      </c>
      <c r="E116" s="358"/>
      <c r="H116" s="125"/>
      <c r="I116" s="125"/>
      <c r="J116" s="125"/>
    </row>
    <row r="117" spans="2:11" ht="29.65" customHeight="1" x14ac:dyDescent="0.55000000000000004">
      <c r="B117" s="354" t="s">
        <v>268</v>
      </c>
      <c r="C117" s="355"/>
      <c r="D117" s="358">
        <v>931</v>
      </c>
      <c r="E117" s="358"/>
      <c r="H117" s="125"/>
      <c r="I117" s="125"/>
      <c r="J117" s="125"/>
    </row>
    <row r="118" spans="2:11" ht="34.9" customHeight="1" x14ac:dyDescent="0.55000000000000004">
      <c r="B118" s="354" t="s">
        <v>359</v>
      </c>
      <c r="C118" s="355"/>
      <c r="D118" s="359">
        <v>562</v>
      </c>
      <c r="E118" s="359"/>
      <c r="H118" s="126"/>
      <c r="I118" s="126"/>
      <c r="J118" s="126"/>
    </row>
    <row r="119" spans="2:11" ht="32.65" customHeight="1" x14ac:dyDescent="0.55000000000000004">
      <c r="B119" s="354" t="s">
        <v>269</v>
      </c>
      <c r="C119" s="355"/>
      <c r="D119" s="358">
        <v>426</v>
      </c>
      <c r="E119" s="358"/>
      <c r="H119" s="125"/>
      <c r="I119" s="125"/>
      <c r="J119" s="125"/>
    </row>
    <row r="120" spans="2:11" s="20" customFormat="1" ht="32.65" customHeight="1" x14ac:dyDescent="0.55000000000000004">
      <c r="B120" s="354" t="s">
        <v>360</v>
      </c>
      <c r="C120" s="355"/>
      <c r="D120" s="356">
        <v>39</v>
      </c>
      <c r="E120" s="357"/>
      <c r="H120" s="125"/>
      <c r="I120" s="125"/>
      <c r="J120" s="125"/>
      <c r="K120" s="67"/>
    </row>
    <row r="122" spans="2:11" x14ac:dyDescent="0.55000000000000004">
      <c r="B122" s="31" t="s">
        <v>265</v>
      </c>
      <c r="C122" s="20"/>
      <c r="D122" s="20"/>
      <c r="E122" s="20"/>
      <c r="F122" s="20"/>
      <c r="G122" s="20"/>
    </row>
    <row r="123" spans="2:11" ht="31" customHeight="1" x14ac:dyDescent="0.55000000000000004">
      <c r="B123" s="337" t="s">
        <v>412</v>
      </c>
      <c r="C123" s="338"/>
      <c r="D123" s="338"/>
      <c r="E123" s="339"/>
      <c r="F123" s="68"/>
      <c r="G123" s="68"/>
    </row>
    <row r="124" spans="2:11" ht="47.1" customHeight="1" x14ac:dyDescent="0.55000000000000004">
      <c r="B124" s="334" t="s">
        <v>266</v>
      </c>
      <c r="C124" s="335"/>
      <c r="D124" s="353" t="s">
        <v>270</v>
      </c>
      <c r="E124" s="353"/>
      <c r="F124" s="63"/>
      <c r="G124" s="63"/>
    </row>
    <row r="125" spans="2:11" ht="31.15" customHeight="1" x14ac:dyDescent="0.55000000000000004">
      <c r="B125" s="343" t="s">
        <v>271</v>
      </c>
      <c r="C125" s="344"/>
      <c r="D125" s="285">
        <v>22043</v>
      </c>
      <c r="E125" s="285"/>
      <c r="F125" s="256"/>
      <c r="G125" s="256"/>
    </row>
    <row r="126" spans="2:11" ht="35.1" customHeight="1" x14ac:dyDescent="0.55000000000000004">
      <c r="B126" s="343" t="s">
        <v>272</v>
      </c>
      <c r="C126" s="344"/>
      <c r="D126" s="285">
        <v>69</v>
      </c>
      <c r="E126" s="285"/>
      <c r="F126" s="256"/>
      <c r="G126" s="256"/>
    </row>
    <row r="127" spans="2:11" ht="40" customHeight="1" x14ac:dyDescent="0.55000000000000004">
      <c r="B127" s="343" t="s">
        <v>273</v>
      </c>
      <c r="C127" s="344"/>
      <c r="D127" s="285">
        <v>82</v>
      </c>
      <c r="E127" s="285"/>
      <c r="F127" s="345"/>
      <c r="G127" s="345"/>
    </row>
    <row r="128" spans="2:11" x14ac:dyDescent="0.55000000000000004">
      <c r="B128" s="346" t="s">
        <v>10</v>
      </c>
      <c r="C128" s="347"/>
      <c r="D128" s="334">
        <f>SUM(D125:E127)</f>
        <v>22194</v>
      </c>
      <c r="E128" s="336"/>
      <c r="F128" s="256"/>
      <c r="G128" s="256"/>
    </row>
    <row r="130" spans="2:11" x14ac:dyDescent="0.55000000000000004">
      <c r="B130" s="245" t="s">
        <v>19</v>
      </c>
    </row>
    <row r="131" spans="2:11" ht="34.15" customHeight="1" x14ac:dyDescent="0.55000000000000004">
      <c r="B131" s="389" t="s">
        <v>274</v>
      </c>
      <c r="C131" s="389"/>
      <c r="D131" s="389"/>
      <c r="E131" s="389"/>
      <c r="F131" s="389"/>
      <c r="G131" s="389"/>
      <c r="H131" s="389"/>
      <c r="I131" s="389"/>
      <c r="J131" s="389"/>
      <c r="K131" s="389"/>
    </row>
    <row r="132" spans="2:11" ht="29.7" customHeight="1" x14ac:dyDescent="0.55000000000000004">
      <c r="B132" s="389" t="s">
        <v>275</v>
      </c>
      <c r="C132" s="389"/>
      <c r="D132" s="389"/>
      <c r="E132" s="389"/>
      <c r="F132" s="389"/>
      <c r="G132" s="389"/>
      <c r="H132" s="389"/>
      <c r="I132" s="389"/>
      <c r="J132" s="389"/>
      <c r="K132" s="389"/>
    </row>
  </sheetData>
  <sheetProtection algorithmName="SHA-512" hashValue="c9G/8ZseWnqj1cLAi/g0MgmZKBw4G8KE9eGyPC97VbGbPYPYpnz1y37udn6x8Ha+PGLMgSOErYn/tzkccilqAg==" saltValue="490JP0iG/CLVqvkHd2BmNQ==" spinCount="100000" sheet="1" objects="1" scenarios="1" selectLockedCells="1" selectUnlockedCells="1"/>
  <mergeCells count="157">
    <mergeCell ref="B49:K49"/>
    <mergeCell ref="B50:J50"/>
    <mergeCell ref="B92:J92"/>
    <mergeCell ref="B93:J93"/>
    <mergeCell ref="B94:J94"/>
    <mergeCell ref="B95:J95"/>
    <mergeCell ref="B131:K131"/>
    <mergeCell ref="B132:K132"/>
    <mergeCell ref="B59:D59"/>
    <mergeCell ref="E59:F59"/>
    <mergeCell ref="G59:J59"/>
    <mergeCell ref="B65:D65"/>
    <mergeCell ref="E65:F65"/>
    <mergeCell ref="G65:J65"/>
    <mergeCell ref="B66:D66"/>
    <mergeCell ref="E66:F66"/>
    <mergeCell ref="G66:J66"/>
    <mergeCell ref="B62:J62"/>
    <mergeCell ref="B63:D63"/>
    <mergeCell ref="E63:F63"/>
    <mergeCell ref="G63:J63"/>
    <mergeCell ref="B64:D64"/>
    <mergeCell ref="E64:F64"/>
    <mergeCell ref="B6:N6"/>
    <mergeCell ref="B7:N7"/>
    <mergeCell ref="B5:N5"/>
    <mergeCell ref="B28:N28"/>
    <mergeCell ref="B29:N29"/>
    <mergeCell ref="B30:N30"/>
    <mergeCell ref="B31:N31"/>
    <mergeCell ref="B32:N32"/>
    <mergeCell ref="B33:N33"/>
    <mergeCell ref="G64:J64"/>
    <mergeCell ref="B58:D58"/>
    <mergeCell ref="E58:F58"/>
    <mergeCell ref="B55:D55"/>
    <mergeCell ref="B56:D56"/>
    <mergeCell ref="B57:D57"/>
    <mergeCell ref="E55:F55"/>
    <mergeCell ref="E56:F56"/>
    <mergeCell ref="E57:F57"/>
    <mergeCell ref="B53:J53"/>
    <mergeCell ref="G57:J57"/>
    <mergeCell ref="G58:J58"/>
    <mergeCell ref="G55:J55"/>
    <mergeCell ref="G56:J56"/>
    <mergeCell ref="G54:J54"/>
    <mergeCell ref="H43:K43"/>
    <mergeCell ref="B10:J10"/>
    <mergeCell ref="C11:D11"/>
    <mergeCell ref="E11:F11"/>
    <mergeCell ref="G11:H11"/>
    <mergeCell ref="I11:J11"/>
    <mergeCell ref="C20:D20"/>
    <mergeCell ref="E20:F20"/>
    <mergeCell ref="G20:H20"/>
    <mergeCell ref="I20:J20"/>
    <mergeCell ref="B19:J19"/>
    <mergeCell ref="E42:F42"/>
    <mergeCell ref="E44:F44"/>
    <mergeCell ref="B45:F45"/>
    <mergeCell ref="E43:F43"/>
    <mergeCell ref="C44:D44"/>
    <mergeCell ref="H42:K42"/>
    <mergeCell ref="B48:K48"/>
    <mergeCell ref="F70:F71"/>
    <mergeCell ref="C37:D37"/>
    <mergeCell ref="E37:F37"/>
    <mergeCell ref="B36:K36"/>
    <mergeCell ref="H37:K37"/>
    <mergeCell ref="H38:K38"/>
    <mergeCell ref="H39:K39"/>
    <mergeCell ref="H40:K40"/>
    <mergeCell ref="C39:D40"/>
    <mergeCell ref="E40:F40"/>
    <mergeCell ref="E38:F38"/>
    <mergeCell ref="E39:F39"/>
    <mergeCell ref="C38:D38"/>
    <mergeCell ref="B38:B41"/>
    <mergeCell ref="H41:K41"/>
    <mergeCell ref="E41:F41"/>
    <mergeCell ref="C43:D43"/>
    <mergeCell ref="C41:D41"/>
    <mergeCell ref="B43:B44"/>
    <mergeCell ref="H44:K44"/>
    <mergeCell ref="H45:K45"/>
    <mergeCell ref="C42:D42"/>
    <mergeCell ref="E54:F54"/>
    <mergeCell ref="B54:D54"/>
    <mergeCell ref="E108:J108"/>
    <mergeCell ref="E109:J109"/>
    <mergeCell ref="B2:B3"/>
    <mergeCell ref="C89:D89"/>
    <mergeCell ref="E89:H89"/>
    <mergeCell ref="E88:H88"/>
    <mergeCell ref="I88:J88"/>
    <mergeCell ref="I89:J89"/>
    <mergeCell ref="C85:D85"/>
    <mergeCell ref="C86:D86"/>
    <mergeCell ref="C87:D87"/>
    <mergeCell ref="E85:H85"/>
    <mergeCell ref="I85:J85"/>
    <mergeCell ref="E86:H86"/>
    <mergeCell ref="E87:H87"/>
    <mergeCell ref="I86:J86"/>
    <mergeCell ref="I87:J87"/>
    <mergeCell ref="C88:D88"/>
    <mergeCell ref="B84:J84"/>
    <mergeCell ref="B69:F69"/>
    <mergeCell ref="B70:B71"/>
    <mergeCell ref="C70:C71"/>
    <mergeCell ref="D70:D71"/>
    <mergeCell ref="E70:E71"/>
    <mergeCell ref="B76:F76"/>
    <mergeCell ref="B77:B78"/>
    <mergeCell ref="C77:C78"/>
    <mergeCell ref="D77:D78"/>
    <mergeCell ref="E77:E78"/>
    <mergeCell ref="F77:F78"/>
    <mergeCell ref="B106:J106"/>
    <mergeCell ref="E107:J107"/>
    <mergeCell ref="E99:J99"/>
    <mergeCell ref="E100:J100"/>
    <mergeCell ref="E101:J101"/>
    <mergeCell ref="E102:J102"/>
    <mergeCell ref="E103:J103"/>
    <mergeCell ref="B98:J98"/>
    <mergeCell ref="E110:J110"/>
    <mergeCell ref="E111:J111"/>
    <mergeCell ref="B114:E114"/>
    <mergeCell ref="D115:E115"/>
    <mergeCell ref="B124:C124"/>
    <mergeCell ref="D124:E124"/>
    <mergeCell ref="B115:C115"/>
    <mergeCell ref="B116:C116"/>
    <mergeCell ref="B117:C117"/>
    <mergeCell ref="B118:C118"/>
    <mergeCell ref="B119:C119"/>
    <mergeCell ref="B120:C120"/>
    <mergeCell ref="D120:E120"/>
    <mergeCell ref="D116:E116"/>
    <mergeCell ref="D117:E117"/>
    <mergeCell ref="D118:E118"/>
    <mergeCell ref="D119:E119"/>
    <mergeCell ref="B123:E123"/>
    <mergeCell ref="F128:G128"/>
    <mergeCell ref="B125:C125"/>
    <mergeCell ref="D125:E125"/>
    <mergeCell ref="F125:G125"/>
    <mergeCell ref="B126:C126"/>
    <mergeCell ref="D126:E126"/>
    <mergeCell ref="F126:G126"/>
    <mergeCell ref="B127:C127"/>
    <mergeCell ref="D127:E127"/>
    <mergeCell ref="F127:G127"/>
    <mergeCell ref="D128:E128"/>
    <mergeCell ref="B128:C12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E1937-E4B6-4657-94D5-09F282EAE4AE}">
  <dimension ref="A1:J77"/>
  <sheetViews>
    <sheetView showGridLines="0" zoomScale="60" zoomScaleNormal="60" workbookViewId="0">
      <selection activeCell="B67" sqref="B67:E67"/>
    </sheetView>
  </sheetViews>
  <sheetFormatPr baseColWidth="10" defaultRowHeight="14.4" x14ac:dyDescent="0.55000000000000004"/>
  <cols>
    <col min="1" max="1" width="28.83984375" bestFit="1" customWidth="1"/>
    <col min="2" max="2" width="61" bestFit="1" customWidth="1"/>
    <col min="3" max="3" width="13.26171875" customWidth="1"/>
    <col min="4" max="4" width="14.15625" customWidth="1"/>
    <col min="5" max="5" width="14.15625" style="20" customWidth="1"/>
    <col min="6" max="7" width="13" customWidth="1"/>
    <col min="9" max="9" width="162.68359375" bestFit="1" customWidth="1"/>
  </cols>
  <sheetData>
    <row r="1" spans="1:9" s="20" customFormat="1" x14ac:dyDescent="0.55000000000000004"/>
    <row r="2" spans="1:9" x14ac:dyDescent="0.55000000000000004">
      <c r="A2" s="25" t="s">
        <v>113</v>
      </c>
      <c r="B2" s="250"/>
    </row>
    <row r="3" spans="1:9" x14ac:dyDescent="0.55000000000000004">
      <c r="A3" s="25" t="s">
        <v>114</v>
      </c>
      <c r="B3" s="250"/>
    </row>
    <row r="4" spans="1:9" s="20" customFormat="1" x14ac:dyDescent="0.55000000000000004">
      <c r="A4" s="25"/>
      <c r="B4" s="98"/>
    </row>
    <row r="5" spans="1:9" s="20" customFormat="1" x14ac:dyDescent="0.55000000000000004">
      <c r="A5" s="25"/>
      <c r="B5" s="248" t="s">
        <v>234</v>
      </c>
      <c r="C5" s="19"/>
    </row>
    <row r="6" spans="1:9" s="20" customFormat="1" x14ac:dyDescent="0.55000000000000004">
      <c r="A6" s="25"/>
      <c r="B6" s="319" t="s">
        <v>111</v>
      </c>
      <c r="C6" s="319"/>
      <c r="D6" s="319"/>
      <c r="E6" s="319"/>
      <c r="F6" s="319"/>
      <c r="G6" s="319"/>
      <c r="H6" s="319"/>
      <c r="I6" s="319"/>
    </row>
    <row r="7" spans="1:9" s="20" customFormat="1" x14ac:dyDescent="0.55000000000000004">
      <c r="A7" s="25"/>
      <c r="B7" s="319" t="s">
        <v>110</v>
      </c>
      <c r="C7" s="319"/>
      <c r="D7" s="319"/>
      <c r="E7" s="319"/>
      <c r="F7" s="319"/>
      <c r="G7" s="319"/>
      <c r="H7" s="319"/>
      <c r="I7" s="319"/>
    </row>
    <row r="8" spans="1:9" s="20" customFormat="1" x14ac:dyDescent="0.55000000000000004">
      <c r="A8" s="25"/>
      <c r="B8" s="394" t="s">
        <v>26</v>
      </c>
      <c r="C8" s="394"/>
      <c r="D8" s="394"/>
      <c r="E8" s="394"/>
      <c r="F8" s="394"/>
      <c r="G8" s="394"/>
      <c r="H8" s="394"/>
      <c r="I8" s="394"/>
    </row>
    <row r="9" spans="1:9" s="20" customFormat="1" x14ac:dyDescent="0.55000000000000004">
      <c r="A9" s="25"/>
      <c r="B9" s="319" t="s">
        <v>34</v>
      </c>
      <c r="C9" s="319"/>
      <c r="D9" s="319"/>
      <c r="E9" s="319"/>
      <c r="F9" s="319"/>
      <c r="G9" s="319"/>
      <c r="H9" s="319"/>
      <c r="I9" s="319"/>
    </row>
    <row r="10" spans="1:9" s="20" customFormat="1" x14ac:dyDescent="0.55000000000000004">
      <c r="A10" s="25"/>
      <c r="B10" s="319" t="s">
        <v>132</v>
      </c>
      <c r="C10" s="319"/>
      <c r="D10" s="319"/>
      <c r="E10" s="319"/>
      <c r="F10" s="319"/>
      <c r="G10" s="319"/>
      <c r="H10" s="319"/>
      <c r="I10" s="319"/>
    </row>
    <row r="11" spans="1:9" s="20" customFormat="1" x14ac:dyDescent="0.55000000000000004">
      <c r="A11" s="25"/>
      <c r="B11" s="319" t="s">
        <v>95</v>
      </c>
      <c r="C11" s="319"/>
      <c r="D11" s="319"/>
      <c r="E11" s="319"/>
      <c r="F11" s="319"/>
      <c r="G11" s="319"/>
      <c r="H11" s="319"/>
      <c r="I11" s="319"/>
    </row>
    <row r="12" spans="1:9" s="20" customFormat="1" x14ac:dyDescent="0.55000000000000004">
      <c r="A12" s="25"/>
      <c r="B12" s="319" t="s">
        <v>330</v>
      </c>
      <c r="C12" s="319"/>
      <c r="D12" s="319"/>
      <c r="E12" s="319"/>
      <c r="F12" s="319"/>
      <c r="G12" s="319"/>
      <c r="H12" s="319"/>
      <c r="I12" s="319"/>
    </row>
    <row r="13" spans="1:9" s="20" customFormat="1" x14ac:dyDescent="0.55000000000000004">
      <c r="A13" s="25"/>
      <c r="B13" s="319" t="s">
        <v>331</v>
      </c>
      <c r="C13" s="319"/>
      <c r="D13" s="319"/>
      <c r="E13" s="319"/>
      <c r="F13" s="319"/>
      <c r="G13" s="319"/>
      <c r="H13" s="319"/>
      <c r="I13" s="319"/>
    </row>
    <row r="14" spans="1:9" s="20" customFormat="1" x14ac:dyDescent="0.55000000000000004">
      <c r="A14" s="25"/>
      <c r="B14" s="319" t="s">
        <v>160</v>
      </c>
      <c r="C14" s="319"/>
      <c r="D14" s="319"/>
      <c r="E14" s="319"/>
      <c r="F14" s="319"/>
      <c r="G14" s="319"/>
      <c r="H14" s="319"/>
      <c r="I14" s="319"/>
    </row>
    <row r="15" spans="1:9" s="20" customFormat="1" x14ac:dyDescent="0.55000000000000004">
      <c r="A15" s="25"/>
      <c r="B15" s="395" t="s">
        <v>161</v>
      </c>
      <c r="C15" s="395"/>
      <c r="D15" s="395"/>
      <c r="E15" s="395"/>
      <c r="F15" s="395"/>
      <c r="G15" s="395"/>
      <c r="H15" s="395"/>
      <c r="I15" s="395"/>
    </row>
    <row r="16" spans="1:9" s="20" customFormat="1" x14ac:dyDescent="0.55000000000000004">
      <c r="A16" s="25"/>
    </row>
    <row r="17" spans="2:6" x14ac:dyDescent="0.55000000000000004">
      <c r="B17" s="12" t="s">
        <v>21</v>
      </c>
    </row>
    <row r="18" spans="2:6" ht="25.5" customHeight="1" x14ac:dyDescent="0.55000000000000004">
      <c r="B18" s="316" t="s">
        <v>350</v>
      </c>
      <c r="C18" s="316"/>
      <c r="D18" s="316"/>
      <c r="E18" s="316"/>
      <c r="F18" s="316"/>
    </row>
    <row r="19" spans="2:6" x14ac:dyDescent="0.55000000000000004">
      <c r="B19" s="22"/>
      <c r="C19" s="30">
        <v>2019</v>
      </c>
      <c r="D19" s="30">
        <v>2018</v>
      </c>
      <c r="E19" s="30">
        <v>2017</v>
      </c>
      <c r="F19" s="30">
        <v>2016</v>
      </c>
    </row>
    <row r="20" spans="2:6" x14ac:dyDescent="0.55000000000000004">
      <c r="B20" s="37" t="s">
        <v>109</v>
      </c>
      <c r="C20" s="29" t="s">
        <v>112</v>
      </c>
      <c r="D20" s="29" t="s">
        <v>112</v>
      </c>
      <c r="E20" s="29" t="s">
        <v>112</v>
      </c>
      <c r="F20" s="29" t="s">
        <v>112</v>
      </c>
    </row>
    <row r="21" spans="2:6" x14ac:dyDescent="0.55000000000000004">
      <c r="B21" s="37" t="s">
        <v>133</v>
      </c>
      <c r="C21" s="70" t="s">
        <v>311</v>
      </c>
      <c r="D21" s="70" t="s">
        <v>115</v>
      </c>
      <c r="E21" s="70" t="s">
        <v>123</v>
      </c>
      <c r="F21" s="29" t="s">
        <v>124</v>
      </c>
    </row>
    <row r="22" spans="2:6" x14ac:dyDescent="0.55000000000000004">
      <c r="B22" s="37" t="s">
        <v>134</v>
      </c>
      <c r="C22" s="70" t="s">
        <v>312</v>
      </c>
      <c r="D22" s="70" t="s">
        <v>116</v>
      </c>
      <c r="E22" s="70" t="s">
        <v>125</v>
      </c>
      <c r="F22" s="29" t="s">
        <v>126</v>
      </c>
    </row>
    <row r="23" spans="2:6" x14ac:dyDescent="0.55000000000000004">
      <c r="B23" s="37" t="s">
        <v>135</v>
      </c>
      <c r="C23" s="70" t="s">
        <v>313</v>
      </c>
      <c r="D23" s="70" t="s">
        <v>117</v>
      </c>
      <c r="E23" s="70" t="s">
        <v>127</v>
      </c>
      <c r="F23" s="70" t="s">
        <v>128</v>
      </c>
    </row>
    <row r="24" spans="2:6" x14ac:dyDescent="0.55000000000000004">
      <c r="B24" s="37" t="s">
        <v>136</v>
      </c>
      <c r="C24" s="70" t="s">
        <v>314</v>
      </c>
      <c r="D24" s="70" t="s">
        <v>118</v>
      </c>
      <c r="E24" s="70" t="s">
        <v>129</v>
      </c>
      <c r="F24" s="70" t="s">
        <v>130</v>
      </c>
    </row>
    <row r="25" spans="2:6" x14ac:dyDescent="0.55000000000000004">
      <c r="B25" s="69" t="s">
        <v>137</v>
      </c>
      <c r="C25" s="29">
        <v>0</v>
      </c>
      <c r="D25" s="29">
        <v>0</v>
      </c>
      <c r="E25" s="29">
        <v>0</v>
      </c>
      <c r="F25" s="29">
        <v>0</v>
      </c>
    </row>
    <row r="26" spans="2:6" x14ac:dyDescent="0.55000000000000004">
      <c r="B26" s="69" t="s">
        <v>138</v>
      </c>
      <c r="C26" s="70" t="s">
        <v>315</v>
      </c>
      <c r="D26" s="70" t="s">
        <v>119</v>
      </c>
      <c r="E26" s="70" t="s">
        <v>208</v>
      </c>
      <c r="F26" s="29" t="s">
        <v>81</v>
      </c>
    </row>
    <row r="27" spans="2:6" x14ac:dyDescent="0.55000000000000004">
      <c r="B27" s="69" t="s">
        <v>139</v>
      </c>
      <c r="C27" s="29">
        <v>0</v>
      </c>
      <c r="D27" s="29">
        <v>0</v>
      </c>
      <c r="E27" s="29">
        <v>0</v>
      </c>
      <c r="F27" s="29">
        <v>0</v>
      </c>
    </row>
    <row r="28" spans="2:6" x14ac:dyDescent="0.55000000000000004">
      <c r="B28" s="69" t="s">
        <v>140</v>
      </c>
      <c r="C28" s="70" t="s">
        <v>316</v>
      </c>
      <c r="D28" s="70" t="s">
        <v>120</v>
      </c>
      <c r="E28" s="29" t="s">
        <v>121</v>
      </c>
      <c r="F28" s="70" t="s">
        <v>122</v>
      </c>
    </row>
    <row r="30" spans="2:6" x14ac:dyDescent="0.55000000000000004">
      <c r="B30" s="12" t="s">
        <v>131</v>
      </c>
      <c r="C30" s="20"/>
      <c r="D30" s="20"/>
      <c r="F30" s="20"/>
    </row>
    <row r="31" spans="2:6" ht="28.8" customHeight="1" x14ac:dyDescent="0.55000000000000004">
      <c r="B31" s="316" t="s">
        <v>349</v>
      </c>
      <c r="C31" s="316"/>
      <c r="D31" s="316"/>
      <c r="E31" s="316"/>
      <c r="F31" s="119"/>
    </row>
    <row r="32" spans="2:6" x14ac:dyDescent="0.55000000000000004">
      <c r="B32" s="22"/>
      <c r="C32" s="199">
        <v>2019</v>
      </c>
      <c r="D32" s="199">
        <v>2018</v>
      </c>
      <c r="E32" s="199">
        <v>2017</v>
      </c>
      <c r="F32" s="198"/>
    </row>
    <row r="33" spans="2:9" ht="28.8" x14ac:dyDescent="0.55000000000000004">
      <c r="B33" s="55" t="s">
        <v>344</v>
      </c>
      <c r="C33" s="29" t="s">
        <v>317</v>
      </c>
      <c r="D33" s="29" t="s">
        <v>219</v>
      </c>
      <c r="E33" s="29" t="s">
        <v>221</v>
      </c>
      <c r="F33" s="197"/>
    </row>
    <row r="34" spans="2:9" ht="57.6" x14ac:dyDescent="0.55000000000000004">
      <c r="B34" s="55" t="s">
        <v>358</v>
      </c>
      <c r="C34" s="29" t="s">
        <v>318</v>
      </c>
      <c r="D34" s="29" t="s">
        <v>220</v>
      </c>
      <c r="E34" s="29" t="s">
        <v>222</v>
      </c>
      <c r="F34" s="197"/>
    </row>
    <row r="36" spans="2:9" x14ac:dyDescent="0.55000000000000004">
      <c r="B36" s="12" t="s">
        <v>155</v>
      </c>
      <c r="C36" s="20"/>
      <c r="D36" s="20"/>
      <c r="F36" s="20"/>
    </row>
    <row r="37" spans="2:9" ht="31.2" customHeight="1" x14ac:dyDescent="0.55000000000000004">
      <c r="B37" s="316" t="s">
        <v>348</v>
      </c>
      <c r="C37" s="316"/>
      <c r="D37" s="316"/>
      <c r="E37" s="316"/>
      <c r="F37" s="316"/>
      <c r="H37" s="244"/>
      <c r="I37" s="67"/>
    </row>
    <row r="38" spans="2:9" x14ac:dyDescent="0.55000000000000004">
      <c r="B38" s="22"/>
      <c r="C38" s="30">
        <v>2019</v>
      </c>
      <c r="D38" s="30">
        <v>2018</v>
      </c>
      <c r="E38" s="30">
        <v>2017</v>
      </c>
      <c r="F38" s="30">
        <v>2016</v>
      </c>
      <c r="H38" s="244"/>
      <c r="I38" s="67"/>
    </row>
    <row r="39" spans="2:9" x14ac:dyDescent="0.55000000000000004">
      <c r="B39" s="37" t="s">
        <v>212</v>
      </c>
      <c r="C39" s="29" t="s">
        <v>319</v>
      </c>
      <c r="D39" s="29" t="s">
        <v>168</v>
      </c>
      <c r="E39" s="29" t="s">
        <v>210</v>
      </c>
      <c r="F39" s="29" t="s">
        <v>214</v>
      </c>
      <c r="H39" s="67"/>
      <c r="I39" s="67"/>
    </row>
    <row r="40" spans="2:9" x14ac:dyDescent="0.55000000000000004">
      <c r="B40" s="37" t="s">
        <v>213</v>
      </c>
      <c r="C40" s="239" t="s">
        <v>393</v>
      </c>
      <c r="D40" s="70" t="s">
        <v>215</v>
      </c>
      <c r="E40" s="70" t="s">
        <v>211</v>
      </c>
      <c r="F40" s="29" t="s">
        <v>209</v>
      </c>
      <c r="H40" s="67"/>
      <c r="I40" s="67"/>
    </row>
    <row r="41" spans="2:9" x14ac:dyDescent="0.55000000000000004">
      <c r="B41" s="37" t="s">
        <v>223</v>
      </c>
      <c r="C41" s="168">
        <v>0.83</v>
      </c>
      <c r="D41" s="96">
        <v>0.85</v>
      </c>
      <c r="E41" s="96">
        <v>0.81</v>
      </c>
      <c r="F41" s="32">
        <v>0.89</v>
      </c>
    </row>
    <row r="42" spans="2:9" ht="28.8" x14ac:dyDescent="0.55000000000000004">
      <c r="B42" s="55" t="s">
        <v>224</v>
      </c>
      <c r="C42" s="70" t="s">
        <v>320</v>
      </c>
      <c r="D42" s="70" t="s">
        <v>218</v>
      </c>
      <c r="E42" s="70" t="s">
        <v>217</v>
      </c>
      <c r="F42" s="70" t="s">
        <v>216</v>
      </c>
    </row>
    <row r="44" spans="2:9" x14ac:dyDescent="0.55000000000000004">
      <c r="B44" s="31" t="s">
        <v>66</v>
      </c>
      <c r="C44" s="11"/>
      <c r="D44" s="4"/>
      <c r="E44" s="4"/>
      <c r="F44" s="4"/>
      <c r="G44" s="210"/>
      <c r="H44" s="208"/>
    </row>
    <row r="45" spans="2:9" ht="33.299999999999997" customHeight="1" x14ac:dyDescent="0.55000000000000004">
      <c r="B45" s="337" t="s">
        <v>406</v>
      </c>
      <c r="C45" s="338"/>
      <c r="D45" s="338"/>
      <c r="E45" s="338"/>
      <c r="F45" s="339"/>
      <c r="G45" s="68"/>
      <c r="H45" s="68"/>
    </row>
    <row r="46" spans="2:9" x14ac:dyDescent="0.55000000000000004">
      <c r="B46" s="206" t="s">
        <v>3</v>
      </c>
      <c r="C46" s="207">
        <v>2019</v>
      </c>
      <c r="D46" s="207">
        <v>2018</v>
      </c>
      <c r="E46" s="207">
        <v>2017</v>
      </c>
      <c r="F46" s="209">
        <v>2016</v>
      </c>
      <c r="G46" s="68"/>
      <c r="H46" s="68"/>
    </row>
    <row r="47" spans="2:9" x14ac:dyDescent="0.55000000000000004">
      <c r="B47" s="205" t="s">
        <v>345</v>
      </c>
      <c r="C47" s="6">
        <v>62</v>
      </c>
      <c r="D47" s="6">
        <v>55</v>
      </c>
      <c r="E47" s="6">
        <v>80</v>
      </c>
      <c r="F47" s="141">
        <v>12</v>
      </c>
      <c r="G47" s="68"/>
      <c r="H47" s="68"/>
    </row>
    <row r="48" spans="2:9" x14ac:dyDescent="0.55000000000000004">
      <c r="B48" s="205" t="s">
        <v>1</v>
      </c>
      <c r="C48" s="6" t="s">
        <v>81</v>
      </c>
      <c r="D48" s="6">
        <v>2</v>
      </c>
      <c r="E48" s="6" t="s">
        <v>81</v>
      </c>
      <c r="F48" s="141" t="s">
        <v>81</v>
      </c>
      <c r="G48" s="68"/>
      <c r="H48" s="68"/>
    </row>
    <row r="49" spans="2:10" x14ac:dyDescent="0.55000000000000004">
      <c r="B49" s="205" t="s">
        <v>164</v>
      </c>
      <c r="C49" s="6" t="s">
        <v>81</v>
      </c>
      <c r="D49" s="6">
        <v>1</v>
      </c>
      <c r="E49" s="6">
        <v>6</v>
      </c>
      <c r="F49" s="203">
        <v>5</v>
      </c>
      <c r="G49" s="68"/>
      <c r="H49" s="68"/>
      <c r="I49" s="20"/>
      <c r="J49" s="20"/>
    </row>
    <row r="50" spans="2:10" x14ac:dyDescent="0.55000000000000004">
      <c r="B50" s="205" t="s">
        <v>165</v>
      </c>
      <c r="C50" s="6" t="s">
        <v>81</v>
      </c>
      <c r="D50" s="6">
        <v>3</v>
      </c>
      <c r="E50" s="6">
        <v>6</v>
      </c>
      <c r="F50" s="203">
        <v>4</v>
      </c>
      <c r="G50" s="68"/>
      <c r="H50" s="68"/>
      <c r="I50" s="20"/>
      <c r="J50" s="20"/>
    </row>
    <row r="51" spans="2:10" x14ac:dyDescent="0.55000000000000004">
      <c r="B51" s="206" t="s">
        <v>2</v>
      </c>
      <c r="C51" s="204">
        <v>62</v>
      </c>
      <c r="D51" s="204">
        <f>SUM(D47:D50)</f>
        <v>61</v>
      </c>
      <c r="E51" s="204">
        <f xml:space="preserve"> 92</f>
        <v>92</v>
      </c>
      <c r="F51" s="204">
        <v>21</v>
      </c>
      <c r="G51" s="68"/>
      <c r="H51" s="68"/>
    </row>
    <row r="52" spans="2:10" x14ac:dyDescent="0.55000000000000004">
      <c r="B52" s="77"/>
      <c r="C52" s="77"/>
      <c r="D52" s="39"/>
      <c r="E52" s="39"/>
      <c r="F52" s="39"/>
      <c r="G52" s="39"/>
      <c r="H52" s="208"/>
      <c r="I52" s="20"/>
      <c r="J52" s="19"/>
    </row>
    <row r="53" spans="2:10" x14ac:dyDescent="0.55000000000000004">
      <c r="B53" s="249" t="s">
        <v>94</v>
      </c>
      <c r="C53" s="77"/>
      <c r="D53" s="39"/>
      <c r="E53" s="39"/>
      <c r="F53" s="39"/>
      <c r="G53" s="39"/>
      <c r="H53" s="20"/>
      <c r="I53" s="20"/>
      <c r="J53" s="19"/>
    </row>
    <row r="54" spans="2:10" x14ac:dyDescent="0.55000000000000004">
      <c r="B54" s="396" t="s">
        <v>166</v>
      </c>
      <c r="C54" s="396"/>
      <c r="D54" s="396"/>
      <c r="E54" s="396"/>
      <c r="F54" s="396"/>
      <c r="G54" s="396"/>
      <c r="H54" s="396"/>
      <c r="I54" s="396"/>
      <c r="J54" s="396"/>
    </row>
    <row r="55" spans="2:10" x14ac:dyDescent="0.55000000000000004">
      <c r="B55" s="314" t="s">
        <v>167</v>
      </c>
      <c r="C55" s="314"/>
      <c r="D55" s="314"/>
      <c r="E55" s="314"/>
      <c r="F55" s="314"/>
      <c r="G55" s="314"/>
      <c r="H55" s="314"/>
      <c r="I55" s="314"/>
      <c r="J55" s="314"/>
    </row>
    <row r="56" spans="2:10" x14ac:dyDescent="0.55000000000000004">
      <c r="B56" s="314" t="s">
        <v>163</v>
      </c>
      <c r="C56" s="314"/>
      <c r="D56" s="314"/>
      <c r="E56" s="314"/>
      <c r="F56" s="314"/>
      <c r="G56" s="314"/>
      <c r="H56" s="314"/>
      <c r="I56" s="314"/>
      <c r="J56" s="314"/>
    </row>
    <row r="57" spans="2:10" x14ac:dyDescent="0.55000000000000004">
      <c r="B57" s="314" t="s">
        <v>162</v>
      </c>
      <c r="C57" s="314"/>
      <c r="D57" s="314"/>
      <c r="E57" s="314"/>
      <c r="F57" s="314"/>
      <c r="G57" s="314"/>
      <c r="H57" s="314"/>
      <c r="I57" s="314"/>
      <c r="J57" s="314"/>
    </row>
    <row r="58" spans="2:10" x14ac:dyDescent="0.55000000000000004">
      <c r="F58" s="39"/>
      <c r="G58" s="39"/>
      <c r="H58" s="20"/>
      <c r="I58" s="20"/>
      <c r="J58" s="19"/>
    </row>
    <row r="59" spans="2:10" x14ac:dyDescent="0.55000000000000004">
      <c r="B59" s="12" t="s">
        <v>67</v>
      </c>
      <c r="C59" s="11"/>
      <c r="D59" s="4"/>
      <c r="E59" s="4"/>
      <c r="F59" s="4"/>
      <c r="G59" s="4"/>
    </row>
    <row r="60" spans="2:10" ht="36.299999999999997" customHeight="1" x14ac:dyDescent="0.55000000000000004">
      <c r="B60" s="337" t="s">
        <v>347</v>
      </c>
      <c r="C60" s="338"/>
      <c r="D60" s="339"/>
      <c r="E60" s="68"/>
      <c r="F60" s="68"/>
      <c r="G60" s="68"/>
    </row>
    <row r="61" spans="2:10" x14ac:dyDescent="0.55000000000000004">
      <c r="B61" s="206" t="s">
        <v>228</v>
      </c>
      <c r="C61" s="207">
        <v>2019</v>
      </c>
      <c r="D61" s="207">
        <v>2018</v>
      </c>
      <c r="F61" s="135"/>
      <c r="G61" s="135"/>
    </row>
    <row r="62" spans="2:10" x14ac:dyDescent="0.55000000000000004">
      <c r="B62" s="205" t="s">
        <v>409</v>
      </c>
      <c r="C62" s="133">
        <v>100895.67</v>
      </c>
      <c r="D62" s="133">
        <v>95108.6</v>
      </c>
      <c r="E62" s="236"/>
      <c r="F62" s="136"/>
      <c r="G62" s="136"/>
    </row>
    <row r="63" spans="2:10" x14ac:dyDescent="0.55000000000000004">
      <c r="B63" s="205" t="s">
        <v>351</v>
      </c>
      <c r="C63" s="133">
        <v>303863.43</v>
      </c>
      <c r="D63" s="133">
        <f>179550+213000</f>
        <v>392550</v>
      </c>
      <c r="F63" s="136"/>
      <c r="G63" s="136"/>
    </row>
    <row r="64" spans="2:10" x14ac:dyDescent="0.55000000000000004">
      <c r="B64" s="206" t="s">
        <v>2</v>
      </c>
      <c r="C64" s="134">
        <f>SUM(C62:C63)</f>
        <v>404759.1</v>
      </c>
      <c r="D64" s="134">
        <f>SUM(D62:D63)</f>
        <v>487658.6</v>
      </c>
      <c r="F64" s="137"/>
      <c r="G64" s="137"/>
    </row>
    <row r="65" spans="2:7" x14ac:dyDescent="0.55000000000000004">
      <c r="C65" s="20"/>
      <c r="E65"/>
    </row>
    <row r="66" spans="2:7" x14ac:dyDescent="0.55000000000000004">
      <c r="B66" s="31" t="s">
        <v>71</v>
      </c>
      <c r="C66" s="11"/>
      <c r="D66" s="4"/>
      <c r="E66" s="4"/>
      <c r="F66" s="20"/>
      <c r="G66" s="20"/>
    </row>
    <row r="67" spans="2:7" ht="39" customHeight="1" x14ac:dyDescent="0.55000000000000004">
      <c r="B67" s="337" t="s">
        <v>346</v>
      </c>
      <c r="C67" s="338"/>
      <c r="D67" s="338"/>
      <c r="E67" s="339"/>
      <c r="F67" s="68"/>
      <c r="G67" s="68"/>
    </row>
    <row r="68" spans="2:7" x14ac:dyDescent="0.55000000000000004">
      <c r="B68" s="219"/>
      <c r="C68" s="219"/>
      <c r="D68" s="353">
        <v>2019</v>
      </c>
      <c r="E68" s="353"/>
      <c r="F68" s="391"/>
      <c r="G68" s="391"/>
    </row>
    <row r="69" spans="2:7" ht="26.1" customHeight="1" x14ac:dyDescent="0.55000000000000004">
      <c r="B69" s="55" t="s">
        <v>354</v>
      </c>
      <c r="C69" s="216" t="s">
        <v>227</v>
      </c>
      <c r="D69" s="216" t="s">
        <v>225</v>
      </c>
      <c r="E69" s="216" t="s">
        <v>226</v>
      </c>
      <c r="F69" s="211"/>
      <c r="G69" s="211"/>
    </row>
    <row r="70" spans="2:7" x14ac:dyDescent="0.55000000000000004">
      <c r="B70" s="392" t="s">
        <v>0</v>
      </c>
      <c r="C70" s="214" t="s">
        <v>352</v>
      </c>
      <c r="D70" s="217">
        <v>27</v>
      </c>
      <c r="E70" s="217">
        <v>4</v>
      </c>
      <c r="F70" s="220"/>
      <c r="G70" s="220"/>
    </row>
    <row r="71" spans="2:7" x14ac:dyDescent="0.55000000000000004">
      <c r="B71" s="393"/>
      <c r="C71" s="215" t="s">
        <v>353</v>
      </c>
      <c r="D71" s="217">
        <v>7</v>
      </c>
      <c r="E71" s="217">
        <v>6</v>
      </c>
      <c r="F71" s="220"/>
      <c r="G71" s="220"/>
    </row>
    <row r="72" spans="2:7" x14ac:dyDescent="0.55000000000000004">
      <c r="B72" s="378" t="s">
        <v>340</v>
      </c>
      <c r="C72" s="214" t="s">
        <v>352</v>
      </c>
      <c r="D72" s="217">
        <v>0</v>
      </c>
      <c r="E72" s="217">
        <v>6</v>
      </c>
      <c r="F72" s="220"/>
      <c r="G72" s="220"/>
    </row>
    <row r="73" spans="2:7" x14ac:dyDescent="0.55000000000000004">
      <c r="B73" s="380"/>
      <c r="C73" s="214" t="s">
        <v>353</v>
      </c>
      <c r="D73" s="217">
        <v>1</v>
      </c>
      <c r="E73" s="217">
        <v>10</v>
      </c>
      <c r="F73" s="220"/>
      <c r="G73" s="220"/>
    </row>
    <row r="74" spans="2:7" x14ac:dyDescent="0.55000000000000004">
      <c r="B74" s="378" t="s">
        <v>341</v>
      </c>
      <c r="C74" s="214" t="s">
        <v>352</v>
      </c>
      <c r="D74" s="217">
        <v>6</v>
      </c>
      <c r="E74" s="217">
        <v>6</v>
      </c>
      <c r="F74" s="220"/>
      <c r="G74" s="220"/>
    </row>
    <row r="75" spans="2:7" x14ac:dyDescent="0.55000000000000004">
      <c r="B75" s="380"/>
      <c r="C75" s="215" t="s">
        <v>353</v>
      </c>
      <c r="D75" s="218">
        <v>1</v>
      </c>
      <c r="E75" s="218">
        <v>11</v>
      </c>
      <c r="F75" s="221"/>
      <c r="G75" s="221"/>
    </row>
    <row r="76" spans="2:7" x14ac:dyDescent="0.55000000000000004">
      <c r="B76" s="293" t="s">
        <v>2</v>
      </c>
      <c r="C76" s="294"/>
      <c r="D76" s="212">
        <f>SUM(D70:D75)</f>
        <v>42</v>
      </c>
      <c r="E76" s="212">
        <f>SUM(E70:E75)</f>
        <v>43</v>
      </c>
      <c r="F76" s="213"/>
      <c r="G76" s="213"/>
    </row>
    <row r="77" spans="2:7" x14ac:dyDescent="0.55000000000000004">
      <c r="F77" s="63"/>
      <c r="G77" s="63"/>
    </row>
  </sheetData>
  <sheetProtection algorithmName="SHA-512" hashValue="Jw7wk+8cl49B2Qmwcpycv/0pKQqpui/eSkIka9lbgZcUmYoJ3/+114w3kjqe9xOtsoklqldt/8NwibgF+l64bw==" saltValue="WFpC3F9akR7yAx9PBHS2Zg==" spinCount="100000" sheet="1" objects="1" scenarios="1" selectLockedCells="1" selectUnlockedCells="1"/>
  <mergeCells count="27">
    <mergeCell ref="B37:F37"/>
    <mergeCell ref="B2:B3"/>
    <mergeCell ref="B31:E31"/>
    <mergeCell ref="B6:I6"/>
    <mergeCell ref="B7:I7"/>
    <mergeCell ref="B70:B71"/>
    <mergeCell ref="B8:I8"/>
    <mergeCell ref="B9:I9"/>
    <mergeCell ref="B10:I10"/>
    <mergeCell ref="B11:I11"/>
    <mergeCell ref="B12:I12"/>
    <mergeCell ref="B13:I13"/>
    <mergeCell ref="B14:I14"/>
    <mergeCell ref="B15:I15"/>
    <mergeCell ref="B54:J54"/>
    <mergeCell ref="B55:J55"/>
    <mergeCell ref="B18:F18"/>
    <mergeCell ref="B72:B73"/>
    <mergeCell ref="B74:B75"/>
    <mergeCell ref="B76:C76"/>
    <mergeCell ref="B45:F45"/>
    <mergeCell ref="F68:G68"/>
    <mergeCell ref="B60:D60"/>
    <mergeCell ref="D68:E68"/>
    <mergeCell ref="B67:E67"/>
    <mergeCell ref="B56:J56"/>
    <mergeCell ref="B57:J57"/>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B08DD-CD25-4790-B33C-1E82A5291584}">
  <dimension ref="A1:K52"/>
  <sheetViews>
    <sheetView showGridLines="0" zoomScale="60" zoomScaleNormal="60" workbookViewId="0">
      <selection activeCell="C51" sqref="C51:H51"/>
    </sheetView>
  </sheetViews>
  <sheetFormatPr baseColWidth="10" defaultRowHeight="14.4" x14ac:dyDescent="0.55000000000000004"/>
  <cols>
    <col min="1" max="1" width="38.578125" bestFit="1" customWidth="1"/>
    <col min="2" max="2" width="35" bestFit="1" customWidth="1"/>
    <col min="7" max="7" width="21.68359375" style="20" customWidth="1"/>
    <col min="8" max="8" width="63.3671875" customWidth="1"/>
    <col min="9" max="9" width="24.3125" customWidth="1"/>
    <col min="10" max="10" width="78.68359375" customWidth="1"/>
  </cols>
  <sheetData>
    <row r="1" spans="1:11" s="20" customFormat="1" x14ac:dyDescent="0.55000000000000004"/>
    <row r="2" spans="1:11" x14ac:dyDescent="0.55000000000000004">
      <c r="A2" s="25" t="s">
        <v>141</v>
      </c>
      <c r="B2" s="250"/>
    </row>
    <row r="3" spans="1:11" x14ac:dyDescent="0.55000000000000004">
      <c r="A3" s="25" t="s">
        <v>142</v>
      </c>
      <c r="B3" s="250"/>
    </row>
    <row r="4" spans="1:11" s="20" customFormat="1" x14ac:dyDescent="0.55000000000000004">
      <c r="A4" s="25"/>
      <c r="B4" s="98"/>
    </row>
    <row r="5" spans="1:11" s="20" customFormat="1" x14ac:dyDescent="0.55000000000000004">
      <c r="A5" s="25"/>
      <c r="B5" s="53" t="s">
        <v>235</v>
      </c>
      <c r="C5"/>
    </row>
    <row r="6" spans="1:11" s="20" customFormat="1" x14ac:dyDescent="0.55000000000000004">
      <c r="A6" s="25"/>
      <c r="B6" s="319" t="s">
        <v>111</v>
      </c>
      <c r="C6" s="319"/>
      <c r="D6" s="319"/>
      <c r="E6" s="319"/>
      <c r="F6" s="319"/>
      <c r="G6" s="319"/>
      <c r="H6" s="319"/>
      <c r="I6" s="319"/>
      <c r="J6" s="319"/>
    </row>
    <row r="7" spans="1:11" s="20" customFormat="1" x14ac:dyDescent="0.55000000000000004">
      <c r="A7" s="25"/>
      <c r="B7" s="319" t="s">
        <v>110</v>
      </c>
      <c r="C7" s="319"/>
      <c r="D7" s="319"/>
      <c r="E7" s="319"/>
      <c r="F7" s="319"/>
      <c r="G7" s="319"/>
      <c r="H7" s="319"/>
      <c r="I7" s="319"/>
      <c r="J7" s="319"/>
    </row>
    <row r="8" spans="1:11" s="20" customFormat="1" x14ac:dyDescent="0.55000000000000004">
      <c r="A8" s="25"/>
      <c r="B8" s="397" t="s">
        <v>26</v>
      </c>
      <c r="C8" s="397"/>
      <c r="D8" s="397"/>
      <c r="E8" s="397"/>
      <c r="F8" s="397"/>
      <c r="G8" s="397"/>
      <c r="H8" s="397"/>
      <c r="I8" s="397"/>
      <c r="J8" s="397"/>
    </row>
    <row r="9" spans="1:11" s="20" customFormat="1" x14ac:dyDescent="0.55000000000000004">
      <c r="A9" s="25"/>
      <c r="B9" s="319" t="s">
        <v>34</v>
      </c>
      <c r="C9" s="319"/>
      <c r="D9" s="319"/>
      <c r="E9" s="319"/>
      <c r="F9" s="319"/>
      <c r="G9" s="319"/>
      <c r="H9" s="319"/>
      <c r="I9" s="319"/>
      <c r="J9" s="319"/>
    </row>
    <row r="10" spans="1:11" s="20" customFormat="1" x14ac:dyDescent="0.55000000000000004">
      <c r="A10" s="25"/>
      <c r="B10" s="319" t="s">
        <v>163</v>
      </c>
      <c r="C10" s="319"/>
      <c r="D10" s="319"/>
      <c r="E10" s="319"/>
      <c r="F10" s="319"/>
      <c r="G10" s="319"/>
      <c r="H10" s="319"/>
      <c r="I10" s="319"/>
      <c r="J10" s="319"/>
    </row>
    <row r="11" spans="1:11" s="20" customFormat="1" x14ac:dyDescent="0.55000000000000004">
      <c r="A11" s="25"/>
      <c r="B11" s="319" t="s">
        <v>254</v>
      </c>
      <c r="C11" s="319"/>
      <c r="D11" s="319"/>
      <c r="E11" s="319"/>
      <c r="F11" s="319"/>
      <c r="G11" s="319"/>
      <c r="H11" s="319"/>
      <c r="I11" s="319"/>
      <c r="J11" s="319"/>
    </row>
    <row r="12" spans="1:11" s="20" customFormat="1" x14ac:dyDescent="0.55000000000000004">
      <c r="A12" s="25"/>
      <c r="B12" s="319" t="s">
        <v>160</v>
      </c>
      <c r="C12" s="319"/>
      <c r="D12" s="319"/>
      <c r="E12" s="319"/>
      <c r="F12" s="319"/>
      <c r="G12" s="319"/>
      <c r="H12" s="319"/>
      <c r="I12" s="319"/>
      <c r="J12" s="319"/>
      <c r="K12" s="319"/>
    </row>
    <row r="13" spans="1:11" s="20" customFormat="1" x14ac:dyDescent="0.55000000000000004">
      <c r="A13" s="25"/>
      <c r="B13" s="319" t="s">
        <v>161</v>
      </c>
      <c r="C13" s="319"/>
      <c r="D13" s="319"/>
      <c r="E13" s="319"/>
      <c r="F13" s="319"/>
      <c r="G13" s="319"/>
      <c r="H13" s="319"/>
      <c r="I13" s="319"/>
      <c r="J13" s="319"/>
    </row>
    <row r="14" spans="1:11" s="20" customFormat="1" x14ac:dyDescent="0.55000000000000004">
      <c r="A14" s="25"/>
      <c r="B14" s="98"/>
    </row>
    <row r="15" spans="1:11" x14ac:dyDescent="0.55000000000000004">
      <c r="B15" s="12" t="s">
        <v>21</v>
      </c>
      <c r="C15" s="20"/>
      <c r="D15" s="20"/>
      <c r="E15" s="20"/>
      <c r="F15" s="20"/>
    </row>
    <row r="16" spans="1:11" x14ac:dyDescent="0.55000000000000004">
      <c r="B16" s="316" t="s">
        <v>386</v>
      </c>
      <c r="C16" s="316"/>
      <c r="D16" s="316"/>
      <c r="E16" s="316"/>
      <c r="F16" s="316"/>
      <c r="G16" s="76"/>
    </row>
    <row r="17" spans="2:8" x14ac:dyDescent="0.55000000000000004">
      <c r="B17" s="22"/>
      <c r="C17" s="30">
        <v>2019</v>
      </c>
      <c r="D17" s="30">
        <v>2018</v>
      </c>
      <c r="E17" s="30">
        <v>2017</v>
      </c>
      <c r="F17" s="30">
        <v>2016</v>
      </c>
      <c r="G17" s="39"/>
    </row>
    <row r="18" spans="2:8" x14ac:dyDescent="0.55000000000000004">
      <c r="B18" s="71" t="s">
        <v>151</v>
      </c>
      <c r="C18" s="29" t="s">
        <v>143</v>
      </c>
      <c r="D18" s="29" t="s">
        <v>143</v>
      </c>
      <c r="E18" s="29" t="s">
        <v>143</v>
      </c>
      <c r="F18" s="29" t="s">
        <v>143</v>
      </c>
      <c r="G18" s="58"/>
    </row>
    <row r="19" spans="2:8" x14ac:dyDescent="0.55000000000000004">
      <c r="B19" s="71" t="s">
        <v>152</v>
      </c>
      <c r="C19" s="29" t="s">
        <v>322</v>
      </c>
      <c r="D19" s="70" t="s">
        <v>144</v>
      </c>
      <c r="E19" s="70" t="s">
        <v>145</v>
      </c>
      <c r="F19" s="29" t="s">
        <v>146</v>
      </c>
      <c r="G19" s="58"/>
    </row>
    <row r="20" spans="2:8" ht="35.25" customHeight="1" x14ac:dyDescent="0.55000000000000004">
      <c r="B20" s="72" t="s">
        <v>153</v>
      </c>
      <c r="C20" s="29" t="s">
        <v>321</v>
      </c>
      <c r="D20" s="70" t="s">
        <v>147</v>
      </c>
      <c r="E20" s="70" t="s">
        <v>81</v>
      </c>
      <c r="F20" s="29" t="s">
        <v>81</v>
      </c>
      <c r="G20" s="58"/>
    </row>
    <row r="21" spans="2:8" x14ac:dyDescent="0.55000000000000004">
      <c r="B21" s="71" t="s">
        <v>154</v>
      </c>
      <c r="C21" s="235" t="s">
        <v>402</v>
      </c>
      <c r="D21" s="70" t="s">
        <v>148</v>
      </c>
      <c r="E21" s="70" t="s">
        <v>149</v>
      </c>
      <c r="F21" s="70" t="s">
        <v>150</v>
      </c>
      <c r="G21" s="74"/>
    </row>
    <row r="23" spans="2:8" x14ac:dyDescent="0.55000000000000004">
      <c r="B23" s="12" t="s">
        <v>131</v>
      </c>
      <c r="C23" s="20"/>
      <c r="D23" s="20"/>
      <c r="E23" s="20"/>
      <c r="F23" s="20"/>
    </row>
    <row r="24" spans="2:8" ht="28.9" customHeight="1" x14ac:dyDescent="0.55000000000000004">
      <c r="B24" s="316" t="s">
        <v>387</v>
      </c>
      <c r="C24" s="316"/>
      <c r="D24" s="316"/>
      <c r="E24" s="316"/>
      <c r="F24" s="316"/>
      <c r="G24" s="76"/>
    </row>
    <row r="25" spans="2:8" x14ac:dyDescent="0.55000000000000004">
      <c r="B25" s="37" t="s">
        <v>3</v>
      </c>
      <c r="C25" s="30">
        <v>2019</v>
      </c>
      <c r="D25" s="30">
        <v>2018</v>
      </c>
      <c r="E25" s="30">
        <v>2017</v>
      </c>
      <c r="F25" s="30">
        <v>2016</v>
      </c>
      <c r="G25" s="39"/>
    </row>
    <row r="26" spans="2:8" x14ac:dyDescent="0.55000000000000004">
      <c r="B26" s="71" t="s">
        <v>76</v>
      </c>
      <c r="C26" s="47">
        <v>298196</v>
      </c>
      <c r="D26" s="47">
        <v>179870</v>
      </c>
      <c r="E26" s="73">
        <v>386596</v>
      </c>
      <c r="F26" s="47">
        <v>106000</v>
      </c>
      <c r="G26" s="58"/>
    </row>
    <row r="27" spans="2:8" x14ac:dyDescent="0.55000000000000004">
      <c r="B27" s="71" t="s">
        <v>77</v>
      </c>
      <c r="C27" s="47">
        <v>16234</v>
      </c>
      <c r="D27" s="73">
        <v>7302</v>
      </c>
      <c r="E27" s="73">
        <v>7595</v>
      </c>
      <c r="F27" s="29" t="s">
        <v>81</v>
      </c>
      <c r="G27" s="58"/>
    </row>
    <row r="28" spans="2:8" x14ac:dyDescent="0.55000000000000004">
      <c r="B28" s="72" t="s">
        <v>78</v>
      </c>
      <c r="C28" s="47">
        <v>32878</v>
      </c>
      <c r="D28" s="73">
        <v>33976</v>
      </c>
      <c r="E28" s="73">
        <v>1575</v>
      </c>
      <c r="F28" s="29" t="s">
        <v>81</v>
      </c>
      <c r="G28" s="58"/>
    </row>
    <row r="29" spans="2:8" x14ac:dyDescent="0.55000000000000004">
      <c r="B29" s="37" t="s">
        <v>10</v>
      </c>
      <c r="C29" s="202">
        <f>SUM(C26:C28)</f>
        <v>347308</v>
      </c>
      <c r="D29" s="202">
        <f t="shared" ref="D29:F29" si="0">SUM(D26:D28)</f>
        <v>221148</v>
      </c>
      <c r="E29" s="202">
        <f t="shared" si="0"/>
        <v>395766</v>
      </c>
      <c r="F29" s="202">
        <f t="shared" si="0"/>
        <v>106000</v>
      </c>
      <c r="G29" s="75"/>
    </row>
    <row r="31" spans="2:8" x14ac:dyDescent="0.55000000000000004">
      <c r="B31" s="31" t="s">
        <v>155</v>
      </c>
      <c r="C31" s="20"/>
      <c r="D31" s="20"/>
      <c r="E31" s="20"/>
      <c r="F31" s="20"/>
    </row>
    <row r="32" spans="2:8" x14ac:dyDescent="0.55000000000000004">
      <c r="B32" s="316" t="s">
        <v>276</v>
      </c>
      <c r="C32" s="316"/>
      <c r="D32" s="316"/>
      <c r="E32" s="316"/>
      <c r="F32" s="316"/>
      <c r="G32" s="316"/>
      <c r="H32" s="316"/>
    </row>
    <row r="33" spans="2:8" x14ac:dyDescent="0.55000000000000004">
      <c r="B33" s="37" t="s">
        <v>3</v>
      </c>
      <c r="C33" s="267" t="s">
        <v>156</v>
      </c>
      <c r="D33" s="267"/>
      <c r="E33" s="306" t="s">
        <v>157</v>
      </c>
      <c r="F33" s="398"/>
      <c r="G33" s="297"/>
      <c r="H33" s="30" t="s">
        <v>158</v>
      </c>
    </row>
    <row r="34" spans="2:8" ht="28.8" x14ac:dyDescent="0.55000000000000004">
      <c r="B34" s="71" t="s">
        <v>378</v>
      </c>
      <c r="C34" s="360" t="s">
        <v>61</v>
      </c>
      <c r="D34" s="361"/>
      <c r="E34" s="343" t="s">
        <v>379</v>
      </c>
      <c r="F34" s="344"/>
      <c r="G34" s="361"/>
      <c r="H34" s="200" t="s">
        <v>325</v>
      </c>
    </row>
    <row r="35" spans="2:8" s="20" customFormat="1" ht="28.8" x14ac:dyDescent="0.55000000000000004">
      <c r="B35" s="72" t="s">
        <v>78</v>
      </c>
      <c r="C35" s="360" t="s">
        <v>61</v>
      </c>
      <c r="D35" s="361"/>
      <c r="E35" s="343" t="s">
        <v>379</v>
      </c>
      <c r="F35" s="344"/>
      <c r="G35" s="361"/>
      <c r="H35" s="200" t="s">
        <v>326</v>
      </c>
    </row>
    <row r="36" spans="2:8" ht="28.8" x14ac:dyDescent="0.55000000000000004">
      <c r="B36" s="71" t="s">
        <v>77</v>
      </c>
      <c r="C36" s="360" t="s">
        <v>61</v>
      </c>
      <c r="D36" s="361"/>
      <c r="E36" s="343" t="s">
        <v>379</v>
      </c>
      <c r="F36" s="344"/>
      <c r="G36" s="361"/>
      <c r="H36" s="200" t="s">
        <v>327</v>
      </c>
    </row>
    <row r="37" spans="2:8" s="20" customFormat="1" ht="28.8" x14ac:dyDescent="0.55000000000000004">
      <c r="B37" s="71" t="s">
        <v>236</v>
      </c>
      <c r="C37" s="360" t="s">
        <v>61</v>
      </c>
      <c r="D37" s="361"/>
      <c r="E37" s="343" t="s">
        <v>380</v>
      </c>
      <c r="F37" s="344"/>
      <c r="G37" s="361"/>
      <c r="H37" s="200" t="s">
        <v>328</v>
      </c>
    </row>
    <row r="38" spans="2:8" s="20" customFormat="1" ht="28.8" x14ac:dyDescent="0.55000000000000004">
      <c r="B38" s="72" t="s">
        <v>323</v>
      </c>
      <c r="C38" s="360" t="s">
        <v>61</v>
      </c>
      <c r="D38" s="361"/>
      <c r="E38" s="343" t="s">
        <v>324</v>
      </c>
      <c r="F38" s="344"/>
      <c r="G38" s="361"/>
      <c r="H38" s="200" t="s">
        <v>327</v>
      </c>
    </row>
    <row r="39" spans="2:8" ht="28.8" x14ac:dyDescent="0.55000000000000004">
      <c r="B39" s="54" t="s">
        <v>159</v>
      </c>
      <c r="C39" s="360" t="s">
        <v>61</v>
      </c>
      <c r="D39" s="361"/>
      <c r="E39" s="343" t="s">
        <v>381</v>
      </c>
      <c r="F39" s="344"/>
      <c r="G39" s="361"/>
      <c r="H39" s="201" t="s">
        <v>329</v>
      </c>
    </row>
    <row r="41" spans="2:8" x14ac:dyDescent="0.55000000000000004">
      <c r="B41" s="246" t="s">
        <v>19</v>
      </c>
      <c r="C41" s="19"/>
      <c r="D41" s="19"/>
      <c r="E41" s="19"/>
      <c r="F41" s="19"/>
      <c r="G41" s="19"/>
      <c r="H41" s="19"/>
    </row>
    <row r="42" spans="2:8" ht="15" x14ac:dyDescent="0.55000000000000004">
      <c r="B42" s="319" t="s">
        <v>427</v>
      </c>
      <c r="C42" s="319"/>
      <c r="D42" s="319"/>
      <c r="E42" s="319"/>
      <c r="F42" s="319"/>
      <c r="G42" s="319"/>
      <c r="H42" s="319"/>
    </row>
    <row r="43" spans="2:8" ht="15" x14ac:dyDescent="0.55000000000000004">
      <c r="B43" s="319" t="s">
        <v>428</v>
      </c>
      <c r="C43" s="319"/>
      <c r="D43" s="319"/>
      <c r="E43" s="319"/>
      <c r="F43" s="319"/>
      <c r="G43" s="319"/>
      <c r="H43" s="319"/>
    </row>
    <row r="44" spans="2:8" ht="15" x14ac:dyDescent="0.55000000000000004">
      <c r="B44" s="319" t="s">
        <v>429</v>
      </c>
      <c r="C44" s="319"/>
      <c r="D44" s="319"/>
      <c r="E44" s="319"/>
      <c r="F44" s="319"/>
      <c r="G44" s="319"/>
      <c r="H44" s="319"/>
    </row>
    <row r="45" spans="2:8" ht="15" x14ac:dyDescent="0.55000000000000004">
      <c r="B45" s="319" t="s">
        <v>430</v>
      </c>
      <c r="C45" s="319"/>
      <c r="D45" s="319"/>
      <c r="E45" s="319"/>
      <c r="F45" s="319"/>
      <c r="G45" s="319"/>
      <c r="H45" s="319"/>
    </row>
    <row r="46" spans="2:8" ht="15" x14ac:dyDescent="0.55000000000000004">
      <c r="B46" s="319" t="s">
        <v>431</v>
      </c>
      <c r="C46" s="319"/>
      <c r="D46" s="319"/>
      <c r="E46" s="319"/>
      <c r="F46" s="319"/>
      <c r="G46" s="319"/>
      <c r="H46" s="319"/>
    </row>
    <row r="47" spans="2:8" ht="15" x14ac:dyDescent="0.55000000000000004">
      <c r="B47" s="319" t="s">
        <v>432</v>
      </c>
      <c r="C47" s="319"/>
      <c r="D47" s="319"/>
      <c r="E47" s="319"/>
      <c r="F47" s="319"/>
      <c r="G47" s="319"/>
      <c r="H47" s="319"/>
    </row>
    <row r="48" spans="2:8" x14ac:dyDescent="0.55000000000000004">
      <c r="C48" s="234"/>
      <c r="D48" s="234"/>
      <c r="E48" s="234"/>
      <c r="F48" s="234"/>
      <c r="G48" s="234"/>
      <c r="H48" s="234"/>
    </row>
    <row r="49" spans="3:10" x14ac:dyDescent="0.55000000000000004">
      <c r="C49" s="234"/>
      <c r="D49" s="234"/>
      <c r="E49" s="234"/>
      <c r="F49" s="234"/>
      <c r="G49" s="234"/>
      <c r="H49" s="234"/>
      <c r="I49" s="234"/>
      <c r="J49" s="234"/>
    </row>
    <row r="50" spans="3:10" x14ac:dyDescent="0.55000000000000004">
      <c r="C50" s="262"/>
      <c r="D50" s="262"/>
      <c r="E50" s="262"/>
      <c r="F50" s="262"/>
      <c r="G50" s="262"/>
      <c r="H50" s="262"/>
      <c r="I50" s="234"/>
      <c r="J50" s="234"/>
    </row>
    <row r="51" spans="3:10" x14ac:dyDescent="0.55000000000000004">
      <c r="C51" s="262"/>
      <c r="D51" s="262"/>
      <c r="E51" s="262"/>
      <c r="F51" s="262"/>
      <c r="G51" s="262"/>
      <c r="H51" s="262"/>
    </row>
    <row r="52" spans="3:10" x14ac:dyDescent="0.55000000000000004">
      <c r="C52" s="262"/>
      <c r="D52" s="262"/>
      <c r="E52" s="262"/>
      <c r="F52" s="262"/>
      <c r="G52" s="262"/>
      <c r="H52" s="262"/>
    </row>
  </sheetData>
  <sheetProtection algorithmName="SHA-512" hashValue="tbBe56KsO2bwb3ccFHy2WW6UWutuTEFujW/5KZAsciXNQTseFYC8AhphORvWk0sMNvbER2l6bHRhgtwRE2llSA==" saltValue="mezIXqNBKhNGSxm2RVlwmw==" spinCount="100000" sheet="1" objects="1" scenarios="1" selectLockedCells="1" selectUnlockedCells="1"/>
  <mergeCells count="35">
    <mergeCell ref="E34:G34"/>
    <mergeCell ref="E36:G36"/>
    <mergeCell ref="E37:G37"/>
    <mergeCell ref="E35:G35"/>
    <mergeCell ref="C34:D34"/>
    <mergeCell ref="C36:D36"/>
    <mergeCell ref="C37:D37"/>
    <mergeCell ref="C35:D35"/>
    <mergeCell ref="C50:H50"/>
    <mergeCell ref="C51:H51"/>
    <mergeCell ref="C52:H52"/>
    <mergeCell ref="C38:D38"/>
    <mergeCell ref="E38:G38"/>
    <mergeCell ref="C39:D39"/>
    <mergeCell ref="E39:G39"/>
    <mergeCell ref="B42:H42"/>
    <mergeCell ref="B43:H43"/>
    <mergeCell ref="B44:H44"/>
    <mergeCell ref="B45:H45"/>
    <mergeCell ref="B46:H46"/>
    <mergeCell ref="B47:H47"/>
    <mergeCell ref="B24:F24"/>
    <mergeCell ref="C33:D33"/>
    <mergeCell ref="B2:B3"/>
    <mergeCell ref="B6:J6"/>
    <mergeCell ref="B7:J7"/>
    <mergeCell ref="B8:J8"/>
    <mergeCell ref="B9:J9"/>
    <mergeCell ref="B10:J10"/>
    <mergeCell ref="B11:J11"/>
    <mergeCell ref="B12:K12"/>
    <mergeCell ref="B13:J13"/>
    <mergeCell ref="B32:H32"/>
    <mergeCell ref="E33:G33"/>
    <mergeCell ref="B16:F16"/>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A7F03B035F7A4AB18B5590C1E9AC2B" ma:contentTypeVersion="7" ma:contentTypeDescription="Create a new document." ma:contentTypeScope="" ma:versionID="78e01de046a04c789c54af5bc67bf1f6">
  <xsd:schema xmlns:xsd="http://www.w3.org/2001/XMLSchema" xmlns:xs="http://www.w3.org/2001/XMLSchema" xmlns:p="http://schemas.microsoft.com/office/2006/metadata/properties" xmlns:ns3="646d224a-ba58-4a02-9ddc-a3fd4bb4be5e" xmlns:ns4="624e221b-5a6a-4377-8750-37450ef98afa" targetNamespace="http://schemas.microsoft.com/office/2006/metadata/properties" ma:root="true" ma:fieldsID="243893bfb0d8b68af3344c3ffafd9dd9" ns3:_="" ns4:_="">
    <xsd:import namespace="646d224a-ba58-4a02-9ddc-a3fd4bb4be5e"/>
    <xsd:import namespace="624e221b-5a6a-4377-8750-37450ef98af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6d224a-ba58-4a02-9ddc-a3fd4bb4be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4e221b-5a6a-4377-8750-37450ef98a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97E2EF-11E5-41FD-AB3B-D2D3B719B2CB}">
  <ds:schemaRefs>
    <ds:schemaRef ds:uri="http://schemas.microsoft.com/sharepoint/v3/contenttype/forms"/>
  </ds:schemaRefs>
</ds:datastoreItem>
</file>

<file path=customXml/itemProps2.xml><?xml version="1.0" encoding="utf-8"?>
<ds:datastoreItem xmlns:ds="http://schemas.openxmlformats.org/officeDocument/2006/customXml" ds:itemID="{48FC84B7-1A12-4EC5-B9A6-DD21A8EA45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6d224a-ba58-4a02-9ddc-a3fd4bb4be5e"/>
    <ds:schemaRef ds:uri="624e221b-5a6a-4377-8750-37450ef98a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1D6969-7D97-44ED-ACF6-07A4E127392E}">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624e221b-5a6a-4377-8750-37450ef98afa"/>
    <ds:schemaRef ds:uri="646d224a-ba58-4a02-9ddc-a3fd4bb4be5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Introduction</vt:lpstr>
      <vt:lpstr>Governance - Gouvernance</vt:lpstr>
      <vt:lpstr>Workforce - Effectif</vt:lpstr>
      <vt:lpstr>Health &amp; Safety - Santé &amp; Sécur</vt:lpstr>
      <vt:lpstr>Training - Formation</vt:lpstr>
      <vt:lpstr>Environment - Environnement</vt:lpstr>
      <vt:lpstr>Socio-Economic - Socio-économie</vt:lpstr>
      <vt:lpstr>Exploration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Roy-Vigneault</dc:creator>
  <cp:lastModifiedBy>Eva Roy-Vigneault</cp:lastModifiedBy>
  <dcterms:created xsi:type="dcterms:W3CDTF">2019-12-04T13:53:48Z</dcterms:created>
  <dcterms:modified xsi:type="dcterms:W3CDTF">2020-07-30T20:10:28Z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0x0101004BA7F03B035F7A4AB18B5590C1E9AC2B</vt:lpwstr>
  </property>
</Properties>
</file>